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, B, C" sheetId="1" state="visible" r:id="rId2"/>
    <sheet name="D и  F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<sst xmlns="http://schemas.openxmlformats.org/spreadsheetml/2006/main" count="368" uniqueCount="149">
  <si>
    <t>объект</t>
  </si>
  <si>
    <t>этаж</t>
  </si>
  <si>
    <t>тип</t>
  </si>
  <si>
    <t>вид</t>
  </si>
  <si>
    <t>чистая</t>
  </si>
  <si>
    <t>общ. части</t>
  </si>
  <si>
    <t>двор</t>
  </si>
  <si>
    <t>Общая площадь</t>
  </si>
  <si>
    <t>Цена А</t>
  </si>
  <si>
    <t>Цена В</t>
  </si>
  <si>
    <t>Цена С</t>
  </si>
  <si>
    <t>КОРПУС "A" ЭТАЖ 1</t>
  </si>
  <si>
    <t>A102</t>
  </si>
  <si>
    <t>студия</t>
  </si>
  <si>
    <t>парк</t>
  </si>
  <si>
    <t>бонус двор</t>
  </si>
  <si>
    <t>A104</t>
  </si>
  <si>
    <t>с 1 спальней</t>
  </si>
  <si>
    <t>A106</t>
  </si>
  <si>
    <t>КОРПУС "A" ЭТАЖ 2</t>
  </si>
  <si>
    <t>A201</t>
  </si>
  <si>
    <t>море/бассейн</t>
  </si>
  <si>
    <t>А202</t>
  </si>
  <si>
    <t>А203</t>
  </si>
  <si>
    <t>А204</t>
  </si>
  <si>
    <t>А205</t>
  </si>
  <si>
    <t>А206</t>
  </si>
  <si>
    <t>море/парк</t>
  </si>
  <si>
    <t>А207</t>
  </si>
  <si>
    <t>с 2 спальнями</t>
  </si>
  <si>
    <t>А208</t>
  </si>
  <si>
    <t>А209</t>
  </si>
  <si>
    <t>КОРПУС "A" ЭТАЖ 3</t>
  </si>
  <si>
    <t>А301</t>
  </si>
  <si>
    <t>А302</t>
  </si>
  <si>
    <t>А303</t>
  </si>
  <si>
    <t>А304</t>
  </si>
  <si>
    <t>RESERVED</t>
  </si>
  <si>
    <t>А305</t>
  </si>
  <si>
    <t>А306</t>
  </si>
  <si>
    <t>А307</t>
  </si>
  <si>
    <t>А308</t>
  </si>
  <si>
    <t>А309</t>
  </si>
  <si>
    <t>КОРПУС "A" ЭТАЖ 4</t>
  </si>
  <si>
    <t>А401</t>
  </si>
  <si>
    <t>А402</t>
  </si>
  <si>
    <t>море</t>
  </si>
  <si>
    <t>А403</t>
  </si>
  <si>
    <t>А404</t>
  </si>
  <si>
    <t>КОРПУС "A" ЭТАЖ 5</t>
  </si>
  <si>
    <t>А501</t>
  </si>
  <si>
    <t>А502</t>
  </si>
  <si>
    <t>КОРПУС "В" ЭТАЖ 1</t>
  </si>
  <si>
    <t>В101</t>
  </si>
  <si>
    <t>В102</t>
  </si>
  <si>
    <t>В103</t>
  </si>
  <si>
    <t>В106</t>
  </si>
  <si>
    <t>В107</t>
  </si>
  <si>
    <t>КОРПУС "В" ЭТАЖ 2</t>
  </si>
  <si>
    <t>В201</t>
  </si>
  <si>
    <t>В202</t>
  </si>
  <si>
    <t>В203</t>
  </si>
  <si>
    <t>В204</t>
  </si>
  <si>
    <t>В205</t>
  </si>
  <si>
    <t>В206</t>
  </si>
  <si>
    <t>В207</t>
  </si>
  <si>
    <t>В208</t>
  </si>
  <si>
    <t>В209</t>
  </si>
  <si>
    <t>В210</t>
  </si>
  <si>
    <t>КОРПУС "В" ЭТАЖ 3</t>
  </si>
  <si>
    <t>В301</t>
  </si>
  <si>
    <t>В305</t>
  </si>
  <si>
    <t>В306</t>
  </si>
  <si>
    <t>В310</t>
  </si>
  <si>
    <t>КОРПУС "В" ЭТАЖ 4</t>
  </si>
  <si>
    <t>В401</t>
  </si>
  <si>
    <t>В402</t>
  </si>
  <si>
    <t>В403</t>
  </si>
  <si>
    <t>В404</t>
  </si>
  <si>
    <t>В405</t>
  </si>
  <si>
    <t>В406</t>
  </si>
  <si>
    <t>В407</t>
  </si>
  <si>
    <t>В408</t>
  </si>
  <si>
    <t>КОРПУС "В" ЭТАЖ 5</t>
  </si>
  <si>
    <t>В502</t>
  </si>
  <si>
    <t>КОРПУС "С" ЭТАЖ 1</t>
  </si>
  <si>
    <t>С101</t>
  </si>
  <si>
    <t>С102</t>
  </si>
  <si>
    <t>С103</t>
  </si>
  <si>
    <t>С104</t>
  </si>
  <si>
    <t>С105</t>
  </si>
  <si>
    <t>С106</t>
  </si>
  <si>
    <t>КОРПУС "С" ЭТАЖ 2</t>
  </si>
  <si>
    <t>С201</t>
  </si>
  <si>
    <t>С202</t>
  </si>
  <si>
    <t>С203</t>
  </si>
  <si>
    <t>С204</t>
  </si>
  <si>
    <t>С205</t>
  </si>
  <si>
    <t>С206</t>
  </si>
  <si>
    <t>С207</t>
  </si>
  <si>
    <t>С208</t>
  </si>
  <si>
    <t>С209</t>
  </si>
  <si>
    <t>С210</t>
  </si>
  <si>
    <t>КОРПУС "С" ЭТАЖ 3</t>
  </si>
  <si>
    <t>С301</t>
  </si>
  <si>
    <t>С302</t>
  </si>
  <si>
    <t>С303</t>
  </si>
  <si>
    <t>С304</t>
  </si>
  <si>
    <t>С305</t>
  </si>
  <si>
    <t>С306</t>
  </si>
  <si>
    <t>С307</t>
  </si>
  <si>
    <t>С308</t>
  </si>
  <si>
    <t>С309</t>
  </si>
  <si>
    <t>С310</t>
  </si>
  <si>
    <t>С501</t>
  </si>
  <si>
    <t>С502</t>
  </si>
  <si>
    <t>План A стандарт</t>
  </si>
  <si>
    <t>План B – Скидка от цены</t>
  </si>
  <si>
    <t>План С - рассрочка до 3 лет</t>
  </si>
  <si>
    <t>1) Депозит 2000 евро</t>
  </si>
  <si>
    <t>2) 35% - Предварительный договор</t>
  </si>
  <si>
    <t>2) 90% - Предварительный договор</t>
  </si>
  <si>
    <t>2) 60% - Предварительный договор</t>
  </si>
  <si>
    <t>3) 15% - до 6 месяцев</t>
  </si>
  <si>
    <t>3) 10% - Акт 15</t>
  </si>
  <si>
    <t>Рассрочка до 3 лет:</t>
  </si>
  <si>
    <t>4) 25% - до 12 месяцев</t>
  </si>
  <si>
    <t>15% - первый год</t>
  </si>
  <si>
    <t>5) 25% - до 18 месяцев</t>
  </si>
  <si>
    <t>15% второй год</t>
  </si>
  <si>
    <t>10% третий год</t>
  </si>
  <si>
    <t>КОРПУС "D" ЭТАЖ 1</t>
  </si>
  <si>
    <t>D102</t>
  </si>
  <si>
    <t>гора/парк</t>
  </si>
  <si>
    <t>D103</t>
  </si>
  <si>
    <t>D104</t>
  </si>
  <si>
    <t>D105</t>
  </si>
  <si>
    <t>бассейн</t>
  </si>
  <si>
    <t>D302</t>
  </si>
  <si>
    <t>КОРПУС "F" ЭТАЖ 1</t>
  </si>
  <si>
    <t>F101</t>
  </si>
  <si>
    <t>F104</t>
  </si>
  <si>
    <t>F105</t>
  </si>
  <si>
    <t>КОРПУС "F" ЭТАЖ 2</t>
  </si>
  <si>
    <t>F201</t>
  </si>
  <si>
    <t>F202</t>
  </si>
  <si>
    <t>F203</t>
  </si>
  <si>
    <t>3) 40% - в срок до 31.12.2016г.</t>
  </si>
  <si>
    <t>3) 10% - в срок до 31.12.2016г.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</si>
</sst>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_л_в_."/>
    <numFmt numFmtId="166" formatCode="0.00"/>
    <numFmt numFmtId="167" formatCode="#,##0\ [$€-1]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04"/>
    </font>
    <font>
      <sz val="11"/>
      <name val="Arial"/>
      <family val="2"/>
      <charset val="1"/>
    </font>
    <font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sz val="11"/>
      <name val="Arial"/>
      <family val="2"/>
      <charset val="1"/>
    </font>
    <font>
      <b val="true"/>
      <i val="true"/>
      <sz val="11"/>
      <color rgb="FFFFFFFF"/>
      <name val="Arial"/>
      <family val="2"/>
      <charset val="1"/>
    </font>
    <font>
      <b val="true"/>
      <i val="true"/>
      <sz val="11"/>
      <name val="Arial"/>
      <family val="2"/>
      <charset val="204"/>
    </font>
    <font>
      <sz val="10"/>
      <name val="Arial"/>
      <family val="2"/>
      <charset val="204"/>
    </font>
    <font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00"/>
        <bgColor rgb="FFFFC000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3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6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3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3.8"/>
  <cols>
    <col collapsed="false" hidden="false" max="1" min="1" style="0" width="9.71255060728745"/>
    <col collapsed="false" hidden="false" max="2" min="2" style="0" width="5.71255060728745"/>
    <col collapsed="false" hidden="false" max="3" min="3" style="0" width="19.1376518218624"/>
    <col collapsed="false" hidden="false" max="4" min="4" style="0" width="14.8542510121458"/>
    <col collapsed="false" hidden="false" max="5" min="5" style="0" width="13.7773279352227"/>
    <col collapsed="false" hidden="false" max="6" min="6" style="0" width="10.2834008097166"/>
    <col collapsed="false" hidden="false" max="7" min="7" style="0" width="7.1417004048583"/>
    <col collapsed="false" hidden="false" max="8" min="8" style="1" width="9.71255060728745"/>
    <col collapsed="false" hidden="false" max="9" min="9" style="0" width="11.1417004048583"/>
    <col collapsed="false" hidden="false" max="10" min="10" style="0" width="10.5708502024292"/>
    <col collapsed="false" hidden="false" max="11" min="11" style="0" width="13.5668016194332"/>
    <col collapsed="false" hidden="false" max="12" min="12" style="0" width="13.4251012145749"/>
    <col collapsed="false" hidden="false" max="1025" min="13" style="0" width="8.5748987854251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8.9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3.8" hidden="false" customHeight="true" outlineLevel="0" collapsed="false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8" t="s">
        <v>8</v>
      </c>
      <c r="J3" s="9" t="s">
        <v>9</v>
      </c>
      <c r="K3" s="10" t="s">
        <v>10</v>
      </c>
    </row>
    <row r="4" customFormat="false" ht="13.8" hidden="false" customHeight="false" outlineLevel="0" collapsed="false">
      <c r="A4" s="3"/>
      <c r="B4" s="3"/>
      <c r="C4" s="3"/>
      <c r="D4" s="3"/>
      <c r="E4" s="4"/>
      <c r="F4" s="5"/>
      <c r="G4" s="6"/>
      <c r="H4" s="7"/>
      <c r="I4" s="8"/>
      <c r="J4" s="9"/>
      <c r="K4" s="10"/>
    </row>
    <row r="5" customFormat="false" ht="21.75" hidden="false" customHeight="true" outlineLevel="0" collapsed="false">
      <c r="A5" s="11" t="s">
        <v>11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customFormat="false" ht="14.9" hidden="false" customHeight="false" outlineLevel="0" collapsed="false">
      <c r="A6" s="12" t="s">
        <v>12</v>
      </c>
      <c r="B6" s="13" t="n">
        <v>1</v>
      </c>
      <c r="C6" s="13" t="s">
        <v>13</v>
      </c>
      <c r="D6" s="13" t="s">
        <v>14</v>
      </c>
      <c r="E6" s="14" t="n">
        <v>29.76</v>
      </c>
      <c r="F6" s="15" t="n">
        <v>4.14</v>
      </c>
      <c r="G6" s="15" t="n">
        <v>9.76</v>
      </c>
      <c r="H6" s="16" t="n">
        <v>43.66</v>
      </c>
      <c r="I6" s="17" t="n">
        <f aca="false">J6*1.075</f>
        <v>26603.025</v>
      </c>
      <c r="J6" s="18" t="n">
        <f aca="false">730*33.9</f>
        <v>24747</v>
      </c>
      <c r="K6" s="19" t="n">
        <f aca="false">I6*1.2</f>
        <v>31923.63</v>
      </c>
      <c r="L6" s="0" t="s">
        <v>15</v>
      </c>
    </row>
    <row r="7" customFormat="false" ht="14.9" hidden="false" customHeight="false" outlineLevel="0" collapsed="false">
      <c r="A7" s="12" t="s">
        <v>16</v>
      </c>
      <c r="B7" s="13" t="n">
        <v>1</v>
      </c>
      <c r="C7" s="13" t="s">
        <v>17</v>
      </c>
      <c r="D7" s="13" t="s">
        <v>14</v>
      </c>
      <c r="E7" s="14" t="n">
        <v>48.2</v>
      </c>
      <c r="F7" s="15" t="n">
        <v>6.64</v>
      </c>
      <c r="G7" s="15" t="n">
        <v>4.5</v>
      </c>
      <c r="H7" s="16" t="n">
        <v>59.34</v>
      </c>
      <c r="I7" s="17" t="n">
        <f aca="false">J7*1.075</f>
        <v>42800.265</v>
      </c>
      <c r="J7" s="18" t="n">
        <f aca="false">730*54.54</f>
        <v>39814.2</v>
      </c>
      <c r="K7" s="19" t="n">
        <f aca="false">I7*1.2</f>
        <v>51360.318</v>
      </c>
      <c r="L7" s="0" t="s">
        <v>15</v>
      </c>
    </row>
    <row r="8" customFormat="false" ht="14.9" hidden="false" customHeight="false" outlineLevel="0" collapsed="false">
      <c r="A8" s="12" t="s">
        <v>18</v>
      </c>
      <c r="B8" s="13" t="n">
        <v>1</v>
      </c>
      <c r="C8" s="13" t="s">
        <v>13</v>
      </c>
      <c r="D8" s="13" t="s">
        <v>14</v>
      </c>
      <c r="E8" s="14" t="n">
        <v>34.53</v>
      </c>
      <c r="F8" s="15" t="n">
        <v>5</v>
      </c>
      <c r="G8" s="15" t="n">
        <v>9.38</v>
      </c>
      <c r="H8" s="16" t="n">
        <v>48.91</v>
      </c>
      <c r="I8" s="17" t="n">
        <f aca="false">J8*1.075</f>
        <v>31021.1675</v>
      </c>
      <c r="J8" s="18" t="n">
        <f aca="false">730*39.53</f>
        <v>28856.9</v>
      </c>
      <c r="K8" s="19" t="n">
        <f aca="false">I8*1.2</f>
        <v>37225.401</v>
      </c>
      <c r="L8" s="0" t="s">
        <v>15</v>
      </c>
    </row>
    <row r="9" customFormat="false" ht="18.75" hidden="false" customHeight="true" outlineLevel="0" collapsed="false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customFormat="false" ht="18.75" hidden="false" customHeight="true" outlineLevel="0" collapsed="false">
      <c r="A10" s="20" t="s">
        <v>20</v>
      </c>
      <c r="B10" s="21" t="n">
        <v>2</v>
      </c>
      <c r="C10" s="21" t="s">
        <v>17</v>
      </c>
      <c r="D10" s="21" t="s">
        <v>21</v>
      </c>
      <c r="E10" s="22" t="n">
        <v>40.67</v>
      </c>
      <c r="F10" s="23" t="n">
        <v>6.46</v>
      </c>
      <c r="G10" s="23"/>
      <c r="H10" s="24" t="n">
        <v>47.13</v>
      </c>
      <c r="I10" s="17" t="n">
        <f aca="false">J10*1.075</f>
        <v>48131.5125</v>
      </c>
      <c r="J10" s="18" t="n">
        <f aca="false">950*H10</f>
        <v>44773.5</v>
      </c>
      <c r="K10" s="19" t="n">
        <f aca="false">I10*1.2</f>
        <v>57757.815</v>
      </c>
    </row>
    <row r="11" customFormat="false" ht="18.75" hidden="false" customHeight="true" outlineLevel="0" collapsed="false">
      <c r="A11" s="20" t="s">
        <v>22</v>
      </c>
      <c r="B11" s="21" t="n">
        <v>2</v>
      </c>
      <c r="C11" s="21" t="s">
        <v>13</v>
      </c>
      <c r="D11" s="21" t="s">
        <v>14</v>
      </c>
      <c r="E11" s="22" t="n">
        <v>30.1</v>
      </c>
      <c r="F11" s="23" t="n">
        <v>4.59</v>
      </c>
      <c r="G11" s="23"/>
      <c r="H11" s="24" t="n">
        <v>34.69</v>
      </c>
      <c r="I11" s="17" t="n">
        <f aca="false">J11*1.075</f>
        <v>29646.94125</v>
      </c>
      <c r="J11" s="18" t="n">
        <f aca="false">795*H11</f>
        <v>27578.55</v>
      </c>
      <c r="K11" s="19" t="n">
        <f aca="false">I11*1.2</f>
        <v>35576.3295</v>
      </c>
    </row>
    <row r="12" customFormat="false" ht="18.75" hidden="false" customHeight="true" outlineLevel="0" collapsed="false">
      <c r="A12" s="20" t="s">
        <v>23</v>
      </c>
      <c r="B12" s="21" t="n">
        <v>2</v>
      </c>
      <c r="C12" s="21" t="s">
        <v>13</v>
      </c>
      <c r="D12" s="21" t="s">
        <v>14</v>
      </c>
      <c r="E12" s="22" t="n">
        <v>26.93</v>
      </c>
      <c r="F12" s="23" t="n">
        <v>4.11</v>
      </c>
      <c r="G12" s="23"/>
      <c r="H12" s="24" t="n">
        <v>31.04</v>
      </c>
      <c r="I12" s="17" t="n">
        <f aca="false">J12*1.075</f>
        <v>26527.56</v>
      </c>
      <c r="J12" s="18" t="n">
        <f aca="false">795*H12</f>
        <v>24676.8</v>
      </c>
      <c r="K12" s="19" t="n">
        <f aca="false">I12*1.2</f>
        <v>31833.072</v>
      </c>
    </row>
    <row r="13" customFormat="false" ht="18.75" hidden="false" customHeight="true" outlineLevel="0" collapsed="false">
      <c r="A13" s="25" t="s">
        <v>24</v>
      </c>
      <c r="B13" s="26" t="n">
        <v>2</v>
      </c>
      <c r="C13" s="27" t="s">
        <v>17</v>
      </c>
      <c r="D13" s="26" t="s">
        <v>14</v>
      </c>
      <c r="E13" s="28" t="n">
        <v>33.79</v>
      </c>
      <c r="F13" s="28" t="n">
        <v>5.15</v>
      </c>
      <c r="G13" s="28"/>
      <c r="H13" s="29" t="n">
        <v>38.94</v>
      </c>
      <c r="I13" s="30" t="n">
        <f aca="false">1.075*J13</f>
        <v>33279.0975</v>
      </c>
      <c r="J13" s="18" t="n">
        <f aca="false">795*H13</f>
        <v>30957.3</v>
      </c>
      <c r="K13" s="19" t="n">
        <f aca="false">I13*1.2</f>
        <v>39934.917</v>
      </c>
    </row>
    <row r="14" customFormat="false" ht="18.75" hidden="false" customHeight="true" outlineLevel="0" collapsed="false">
      <c r="A14" s="20" t="s">
        <v>25</v>
      </c>
      <c r="B14" s="21" t="n">
        <v>2</v>
      </c>
      <c r="C14" s="21" t="s">
        <v>17</v>
      </c>
      <c r="D14" s="21" t="s">
        <v>14</v>
      </c>
      <c r="E14" s="22" t="n">
        <v>38.18</v>
      </c>
      <c r="F14" s="23" t="n">
        <v>5.82</v>
      </c>
      <c r="G14" s="23"/>
      <c r="H14" s="24" t="n">
        <v>44</v>
      </c>
      <c r="I14" s="30" t="n">
        <f aca="false">1.075*J14</f>
        <v>37603.5</v>
      </c>
      <c r="J14" s="18" t="n">
        <f aca="false">795*H14</f>
        <v>34980</v>
      </c>
      <c r="K14" s="19" t="n">
        <f aca="false">I14*1.2</f>
        <v>45124.2</v>
      </c>
    </row>
    <row r="15" customFormat="false" ht="18.75" hidden="false" customHeight="true" outlineLevel="0" collapsed="false">
      <c r="A15" s="20" t="s">
        <v>26</v>
      </c>
      <c r="B15" s="21" t="n">
        <v>2</v>
      </c>
      <c r="C15" s="21" t="s">
        <v>17</v>
      </c>
      <c r="D15" s="21" t="s">
        <v>27</v>
      </c>
      <c r="E15" s="22" t="n">
        <v>43.25</v>
      </c>
      <c r="F15" s="23" t="n">
        <v>6.6</v>
      </c>
      <c r="G15" s="23"/>
      <c r="H15" s="24" t="n">
        <v>49.85</v>
      </c>
      <c r="I15" s="30" t="n">
        <f aca="false">1.075*J15</f>
        <v>48229.875</v>
      </c>
      <c r="J15" s="31" t="n">
        <f aca="false">900*H15</f>
        <v>44865</v>
      </c>
      <c r="K15" s="19" t="n">
        <f aca="false">I15*1.2</f>
        <v>57875.85</v>
      </c>
    </row>
    <row r="16" customFormat="false" ht="18.75" hidden="false" customHeight="true" outlineLevel="0" collapsed="false">
      <c r="A16" s="20" t="s">
        <v>28</v>
      </c>
      <c r="B16" s="21" t="n">
        <v>2</v>
      </c>
      <c r="C16" s="21" t="s">
        <v>29</v>
      </c>
      <c r="D16" s="21" t="s">
        <v>21</v>
      </c>
      <c r="E16" s="22" t="n">
        <v>60.25</v>
      </c>
      <c r="F16" s="23" t="n">
        <v>9.19</v>
      </c>
      <c r="G16" s="23"/>
      <c r="H16" s="24" t="n">
        <v>69.44</v>
      </c>
      <c r="I16" s="30" t="n">
        <f aca="false">1.075*J16</f>
        <v>70915.6</v>
      </c>
      <c r="J16" s="31" t="n">
        <f aca="false">950*H16</f>
        <v>65968</v>
      </c>
      <c r="K16" s="19" t="n">
        <f aca="false">I16*1.2</f>
        <v>85098.72</v>
      </c>
    </row>
    <row r="17" customFormat="false" ht="18.75" hidden="false" customHeight="true" outlineLevel="0" collapsed="false">
      <c r="A17" s="20" t="s">
        <v>30</v>
      </c>
      <c r="B17" s="21" t="n">
        <v>2</v>
      </c>
      <c r="C17" s="21" t="s">
        <v>29</v>
      </c>
      <c r="D17" s="21" t="s">
        <v>21</v>
      </c>
      <c r="E17" s="22" t="n">
        <v>59.81</v>
      </c>
      <c r="F17" s="23" t="n">
        <v>9.5</v>
      </c>
      <c r="G17" s="23"/>
      <c r="H17" s="24" t="n">
        <v>69.31</v>
      </c>
      <c r="I17" s="30" t="n">
        <f aca="false">1.075*J17</f>
        <v>70782.8375</v>
      </c>
      <c r="J17" s="31" t="n">
        <f aca="false">950*H17</f>
        <v>65844.5</v>
      </c>
      <c r="K17" s="19" t="n">
        <f aca="false">I17*1.2</f>
        <v>84939.405</v>
      </c>
    </row>
    <row r="18" customFormat="false" ht="18.75" hidden="false" customHeight="true" outlineLevel="0" collapsed="false">
      <c r="A18" s="20" t="s">
        <v>31</v>
      </c>
      <c r="B18" s="21" t="n">
        <v>2</v>
      </c>
      <c r="C18" s="21" t="s">
        <v>17</v>
      </c>
      <c r="D18" s="21" t="s">
        <v>21</v>
      </c>
      <c r="E18" s="22" t="n">
        <v>43.06</v>
      </c>
      <c r="F18" s="23" t="n">
        <v>6.84</v>
      </c>
      <c r="G18" s="23"/>
      <c r="H18" s="24" t="n">
        <v>49.9</v>
      </c>
      <c r="I18" s="30" t="n">
        <f aca="false">1.075*J18</f>
        <v>50960.375</v>
      </c>
      <c r="J18" s="31" t="n">
        <f aca="false">950*H18</f>
        <v>47405</v>
      </c>
      <c r="K18" s="19" t="n">
        <f aca="false">I18*1.2</f>
        <v>61152.45</v>
      </c>
    </row>
    <row r="19" s="32" customFormat="true" ht="18.75" hidden="false" customHeight="true" outlineLevel="0" collapsed="false">
      <c r="A19" s="11" t="s">
        <v>32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customFormat="false" ht="18.75" hidden="false" customHeight="true" outlineLevel="0" collapsed="false">
      <c r="A20" s="20" t="s">
        <v>33</v>
      </c>
      <c r="B20" s="21" t="n">
        <v>3</v>
      </c>
      <c r="C20" s="21" t="s">
        <v>17</v>
      </c>
      <c r="D20" s="21" t="s">
        <v>21</v>
      </c>
      <c r="E20" s="22" t="n">
        <v>40.67</v>
      </c>
      <c r="F20" s="23" t="n">
        <v>6.46</v>
      </c>
      <c r="G20" s="23"/>
      <c r="H20" s="24" t="n">
        <v>47.13</v>
      </c>
      <c r="I20" s="17" t="n">
        <f aca="false">J20*1.075</f>
        <v>50664.75</v>
      </c>
      <c r="J20" s="18" t="n">
        <f aca="false">1000*H20</f>
        <v>47130</v>
      </c>
      <c r="K20" s="19" t="n">
        <f aca="false">I20*1.2</f>
        <v>60797.7</v>
      </c>
    </row>
    <row r="21" customFormat="false" ht="18.75" hidden="false" customHeight="true" outlineLevel="0" collapsed="false">
      <c r="A21" s="20" t="s">
        <v>34</v>
      </c>
      <c r="B21" s="21" t="n">
        <v>3</v>
      </c>
      <c r="C21" s="21" t="s">
        <v>13</v>
      </c>
      <c r="D21" s="21" t="s">
        <v>14</v>
      </c>
      <c r="E21" s="22" t="n">
        <v>30.1</v>
      </c>
      <c r="F21" s="23" t="n">
        <v>4.59</v>
      </c>
      <c r="G21" s="23"/>
      <c r="H21" s="24" t="n">
        <v>34.69</v>
      </c>
      <c r="I21" s="17" t="n">
        <f aca="false">J21*1.075</f>
        <v>30765.69375</v>
      </c>
      <c r="J21" s="18" t="n">
        <f aca="false">825*H21</f>
        <v>28619.25</v>
      </c>
      <c r="K21" s="19" t="n">
        <f aca="false">I21*1.2</f>
        <v>36918.8325</v>
      </c>
    </row>
    <row r="22" s="32" customFormat="true" ht="18.75" hidden="false" customHeight="true" outlineLevel="0" collapsed="false">
      <c r="A22" s="20" t="s">
        <v>35</v>
      </c>
      <c r="B22" s="21" t="n">
        <v>3</v>
      </c>
      <c r="C22" s="21" t="s">
        <v>13</v>
      </c>
      <c r="D22" s="21" t="s">
        <v>14</v>
      </c>
      <c r="E22" s="22" t="n">
        <v>26.93</v>
      </c>
      <c r="F22" s="23" t="n">
        <v>4.11</v>
      </c>
      <c r="G22" s="23"/>
      <c r="H22" s="24" t="n">
        <v>31.04</v>
      </c>
      <c r="I22" s="17" t="n">
        <f aca="false">J22*1.075</f>
        <v>27528.6</v>
      </c>
      <c r="J22" s="18" t="n">
        <f aca="false">825*H22</f>
        <v>25608</v>
      </c>
      <c r="K22" s="19" t="n">
        <f aca="false">I22*1.2</f>
        <v>33034.32</v>
      </c>
    </row>
    <row r="23" customFormat="false" ht="18.75" hidden="false" customHeight="true" outlineLevel="0" collapsed="false">
      <c r="A23" s="33" t="s">
        <v>36</v>
      </c>
      <c r="B23" s="34" t="n">
        <v>3</v>
      </c>
      <c r="C23" s="35" t="s">
        <v>17</v>
      </c>
      <c r="D23" s="34" t="s">
        <v>14</v>
      </c>
      <c r="E23" s="36" t="n">
        <v>33.79</v>
      </c>
      <c r="F23" s="36" t="n">
        <v>5.15</v>
      </c>
      <c r="G23" s="36"/>
      <c r="H23" s="37" t="n">
        <v>38.94</v>
      </c>
      <c r="I23" s="38" t="n">
        <f aca="false">1.075*J23</f>
        <v>34534.9125</v>
      </c>
      <c r="J23" s="39" t="n">
        <f aca="false">825*H23</f>
        <v>32125.5</v>
      </c>
      <c r="K23" s="40" t="n">
        <f aca="false">I23*1.2</f>
        <v>41441.895</v>
      </c>
      <c r="L23" s="41" t="s">
        <v>37</v>
      </c>
    </row>
    <row r="24" customFormat="false" ht="18.75" hidden="false" customHeight="true" outlineLevel="0" collapsed="false">
      <c r="A24" s="20" t="s">
        <v>38</v>
      </c>
      <c r="B24" s="21" t="n">
        <v>3</v>
      </c>
      <c r="C24" s="21" t="s">
        <v>17</v>
      </c>
      <c r="D24" s="21" t="s">
        <v>14</v>
      </c>
      <c r="E24" s="22" t="n">
        <v>38.18</v>
      </c>
      <c r="F24" s="23" t="n">
        <v>5.82</v>
      </c>
      <c r="G24" s="23"/>
      <c r="H24" s="24" t="n">
        <v>44</v>
      </c>
      <c r="I24" s="30" t="n">
        <f aca="false">1.075*J24</f>
        <v>39022.5</v>
      </c>
      <c r="J24" s="18" t="n">
        <f aca="false">825*H24</f>
        <v>36300</v>
      </c>
      <c r="K24" s="19" t="n">
        <f aca="false">I24*1.2</f>
        <v>46827</v>
      </c>
    </row>
    <row r="25" customFormat="false" ht="14.9" hidden="false" customHeight="false" outlineLevel="0" collapsed="false">
      <c r="A25" s="20" t="s">
        <v>39</v>
      </c>
      <c r="B25" s="21" t="n">
        <v>3</v>
      </c>
      <c r="C25" s="21" t="s">
        <v>17</v>
      </c>
      <c r="D25" s="21" t="s">
        <v>27</v>
      </c>
      <c r="E25" s="22" t="n">
        <v>43.25</v>
      </c>
      <c r="F25" s="23" t="n">
        <v>6.6</v>
      </c>
      <c r="G25" s="23"/>
      <c r="H25" s="24" t="n">
        <v>49.85</v>
      </c>
      <c r="I25" s="30" t="n">
        <f aca="false">1.075*J25</f>
        <v>53588.75</v>
      </c>
      <c r="J25" s="31" t="n">
        <f aca="false">1000*H25</f>
        <v>49850</v>
      </c>
      <c r="K25" s="19" t="n">
        <f aca="false">I25*1.2</f>
        <v>64306.5</v>
      </c>
    </row>
    <row r="26" customFormat="false" ht="15" hidden="false" customHeight="true" outlineLevel="0" collapsed="false">
      <c r="A26" s="20" t="s">
        <v>40</v>
      </c>
      <c r="B26" s="21" t="n">
        <v>3</v>
      </c>
      <c r="C26" s="21" t="s">
        <v>29</v>
      </c>
      <c r="D26" s="21" t="s">
        <v>21</v>
      </c>
      <c r="E26" s="22" t="n">
        <v>60.25</v>
      </c>
      <c r="F26" s="23" t="n">
        <v>9.19</v>
      </c>
      <c r="G26" s="23"/>
      <c r="H26" s="24" t="n">
        <v>69.44</v>
      </c>
      <c r="I26" s="30" t="n">
        <f aca="false">1.075*J26</f>
        <v>74648</v>
      </c>
      <c r="J26" s="31" t="n">
        <f aca="false">1000*H26</f>
        <v>69440</v>
      </c>
      <c r="K26" s="19" t="n">
        <f aca="false">I26*1.2</f>
        <v>89577.6</v>
      </c>
    </row>
    <row r="27" customFormat="false" ht="15" hidden="false" customHeight="true" outlineLevel="0" collapsed="false">
      <c r="A27" s="20" t="s">
        <v>41</v>
      </c>
      <c r="B27" s="21" t="n">
        <v>3</v>
      </c>
      <c r="C27" s="21" t="s">
        <v>29</v>
      </c>
      <c r="D27" s="21" t="s">
        <v>21</v>
      </c>
      <c r="E27" s="22" t="n">
        <v>59.81</v>
      </c>
      <c r="F27" s="23" t="n">
        <v>9.5</v>
      </c>
      <c r="G27" s="23"/>
      <c r="H27" s="24" t="n">
        <v>69.31</v>
      </c>
      <c r="I27" s="30" t="n">
        <f aca="false">1.075*J27</f>
        <v>74508.25</v>
      </c>
      <c r="J27" s="31" t="n">
        <f aca="false">1000*H27</f>
        <v>69310</v>
      </c>
      <c r="K27" s="19" t="n">
        <f aca="false">I27*1.2</f>
        <v>89409.9</v>
      </c>
    </row>
    <row r="28" customFormat="false" ht="14.9" hidden="false" customHeight="false" outlineLevel="0" collapsed="false">
      <c r="A28" s="20" t="s">
        <v>42</v>
      </c>
      <c r="B28" s="21" t="n">
        <v>3</v>
      </c>
      <c r="C28" s="21" t="s">
        <v>17</v>
      </c>
      <c r="D28" s="21" t="s">
        <v>21</v>
      </c>
      <c r="E28" s="22" t="n">
        <v>43.06</v>
      </c>
      <c r="F28" s="23" t="n">
        <v>6.84</v>
      </c>
      <c r="G28" s="23"/>
      <c r="H28" s="24" t="n">
        <v>49.9</v>
      </c>
      <c r="I28" s="30" t="n">
        <f aca="false">1.075*J28</f>
        <v>53642.5</v>
      </c>
      <c r="J28" s="31" t="n">
        <f aca="false">1000*H28</f>
        <v>49900</v>
      </c>
      <c r="K28" s="19" t="n">
        <f aca="false">I28*1.2</f>
        <v>64371</v>
      </c>
    </row>
    <row r="29" customFormat="false" ht="13.8" hidden="false" customHeight="false" outlineLevel="0" collapsed="false">
      <c r="A29" s="11" t="s">
        <v>43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customFormat="false" ht="14.9" hidden="false" customHeight="false" outlineLevel="0" collapsed="false">
      <c r="A30" s="20" t="s">
        <v>44</v>
      </c>
      <c r="B30" s="21" t="n">
        <v>4</v>
      </c>
      <c r="C30" s="21" t="s">
        <v>29</v>
      </c>
      <c r="D30" s="21" t="s">
        <v>21</v>
      </c>
      <c r="E30" s="22" t="n">
        <v>87.56</v>
      </c>
      <c r="F30" s="23" t="n">
        <v>13.54</v>
      </c>
      <c r="G30" s="23"/>
      <c r="H30" s="24" t="n">
        <v>101.1</v>
      </c>
      <c r="I30" s="17" t="n">
        <f aca="false">J30*1.075</f>
        <v>119550.75</v>
      </c>
      <c r="J30" s="18" t="n">
        <f aca="false">1100*H30</f>
        <v>111210</v>
      </c>
      <c r="K30" s="19" t="n">
        <f aca="false">I30*1.2</f>
        <v>143460.9</v>
      </c>
    </row>
    <row r="31" customFormat="false" ht="14.9" hidden="false" customHeight="false" outlineLevel="0" collapsed="false">
      <c r="A31" s="20" t="s">
        <v>45</v>
      </c>
      <c r="B31" s="21" t="n">
        <v>4</v>
      </c>
      <c r="C31" s="21" t="s">
        <v>17</v>
      </c>
      <c r="D31" s="21" t="s">
        <v>46</v>
      </c>
      <c r="E31" s="22" t="n">
        <v>43.06</v>
      </c>
      <c r="F31" s="23" t="n">
        <v>5.86</v>
      </c>
      <c r="G31" s="23"/>
      <c r="H31" s="24" t="n">
        <v>48.92</v>
      </c>
      <c r="I31" s="17" t="n">
        <f aca="false">J31*1.075</f>
        <v>63106.8</v>
      </c>
      <c r="J31" s="18" t="n">
        <f aca="false">1200*H31</f>
        <v>58704</v>
      </c>
      <c r="K31" s="19" t="n">
        <f aca="false">I31*1.2</f>
        <v>75728.16</v>
      </c>
    </row>
    <row r="32" customFormat="false" ht="14.9" hidden="false" customHeight="false" outlineLevel="0" collapsed="false">
      <c r="A32" s="20" t="s">
        <v>47</v>
      </c>
      <c r="B32" s="21" t="n">
        <v>4</v>
      </c>
      <c r="C32" s="21" t="s">
        <v>17</v>
      </c>
      <c r="D32" s="21" t="s">
        <v>46</v>
      </c>
      <c r="E32" s="22" t="n">
        <v>57.25</v>
      </c>
      <c r="F32" s="23" t="n">
        <v>7.79</v>
      </c>
      <c r="G32" s="15" t="n">
        <v>11.91</v>
      </c>
      <c r="H32" s="24" t="n">
        <f aca="false">E32+F32+G32</f>
        <v>76.95</v>
      </c>
      <c r="I32" s="17" t="n">
        <f aca="false">J32*1.075</f>
        <v>91583.55</v>
      </c>
      <c r="J32" s="18" t="n">
        <v>85194</v>
      </c>
      <c r="K32" s="19" t="n">
        <f aca="false">I32*1.2</f>
        <v>109900.26</v>
      </c>
    </row>
    <row r="33" customFormat="false" ht="14.9" hidden="false" customHeight="false" outlineLevel="0" collapsed="false">
      <c r="A33" s="25" t="s">
        <v>48</v>
      </c>
      <c r="B33" s="26" t="n">
        <v>4</v>
      </c>
      <c r="C33" s="27" t="s">
        <v>29</v>
      </c>
      <c r="D33" s="26" t="s">
        <v>46</v>
      </c>
      <c r="E33" s="28" t="n">
        <v>118.64</v>
      </c>
      <c r="F33" s="28" t="n">
        <v>16.46</v>
      </c>
      <c r="G33" s="28" t="n">
        <v>11.68</v>
      </c>
      <c r="H33" s="29" t="n">
        <f aca="false">E33+F33+G33</f>
        <v>146.78</v>
      </c>
      <c r="I33" s="30" t="n">
        <f aca="false">1.075*J33</f>
        <v>181812.6</v>
      </c>
      <c r="J33" s="18" t="n">
        <v>169128</v>
      </c>
      <c r="K33" s="19" t="n">
        <f aca="false">I33*1.2</f>
        <v>218175.12</v>
      </c>
    </row>
    <row r="34" customFormat="false" ht="13.8" hidden="false" customHeight="false" outlineLevel="0" collapsed="false">
      <c r="A34" s="11" t="s">
        <v>49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customFormat="false" ht="14.9" hidden="false" customHeight="false" outlineLevel="0" collapsed="false">
      <c r="A35" s="20" t="s">
        <v>50</v>
      </c>
      <c r="B35" s="21" t="n">
        <v>5</v>
      </c>
      <c r="C35" s="21" t="s">
        <v>17</v>
      </c>
      <c r="D35" s="21" t="s">
        <v>21</v>
      </c>
      <c r="E35" s="22" t="n">
        <v>46.54</v>
      </c>
      <c r="F35" s="23" t="n">
        <v>6.08</v>
      </c>
      <c r="G35" s="23" t="n">
        <v>26.97</v>
      </c>
      <c r="H35" s="24" t="n">
        <f aca="false">E35+F35+G35</f>
        <v>79.59</v>
      </c>
      <c r="I35" s="17" t="n">
        <f aca="false">J35*1.075</f>
        <v>88828.325</v>
      </c>
      <c r="J35" s="18" t="n">
        <v>82631</v>
      </c>
      <c r="K35" s="19" t="n">
        <f aca="false">I35*1.2</f>
        <v>106593.99</v>
      </c>
    </row>
    <row r="36" customFormat="false" ht="14.9" hidden="false" customHeight="false" outlineLevel="0" collapsed="false">
      <c r="A36" s="20" t="s">
        <v>51</v>
      </c>
      <c r="B36" s="21" t="n">
        <v>5</v>
      </c>
      <c r="C36" s="21" t="s">
        <v>29</v>
      </c>
      <c r="D36" s="21" t="s">
        <v>21</v>
      </c>
      <c r="E36" s="22" t="n">
        <v>94.58</v>
      </c>
      <c r="F36" s="23" t="n">
        <v>12.27</v>
      </c>
      <c r="G36" s="23" t="n">
        <v>64.23</v>
      </c>
      <c r="H36" s="24" t="n">
        <f aca="false">E36+F36+G36</f>
        <v>171.08</v>
      </c>
      <c r="I36" s="17" t="n">
        <f aca="false">J36*1.075</f>
        <v>186735.025</v>
      </c>
      <c r="J36" s="18" t="n">
        <v>173707</v>
      </c>
      <c r="K36" s="19" t="n">
        <f aca="false">I36*1.1</f>
        <v>205408.5275</v>
      </c>
    </row>
    <row r="37" customFormat="false" ht="13.8" hidden="false" customHeight="false" outlineLevel="0" collapsed="false">
      <c r="A37" s="42"/>
      <c r="B37" s="43"/>
      <c r="C37" s="43"/>
      <c r="D37" s="43"/>
      <c r="E37" s="44"/>
      <c r="F37" s="45"/>
      <c r="G37" s="45"/>
      <c r="H37" s="46"/>
      <c r="I37" s="47"/>
      <c r="J37" s="48"/>
      <c r="K37" s="47"/>
    </row>
    <row r="38" customFormat="false" ht="13.8" hidden="false" customHeight="false" outlineLevel="0" collapsed="false">
      <c r="A38" s="11" t="s">
        <v>52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customFormat="false" ht="14.9" hidden="false" customHeight="false" outlineLevel="0" collapsed="false">
      <c r="A39" s="12" t="s">
        <v>53</v>
      </c>
      <c r="B39" s="13" t="n">
        <v>1</v>
      </c>
      <c r="C39" s="13" t="s">
        <v>17</v>
      </c>
      <c r="D39" s="13" t="s">
        <v>14</v>
      </c>
      <c r="E39" s="14" t="n">
        <v>36.62</v>
      </c>
      <c r="F39" s="15" t="n">
        <v>5.31</v>
      </c>
      <c r="G39" s="15" t="n">
        <v>6.56</v>
      </c>
      <c r="H39" s="16" t="n">
        <v>48.49</v>
      </c>
      <c r="I39" s="17" t="n">
        <f aca="false">J39*1.075</f>
        <v>32904.5675</v>
      </c>
      <c r="J39" s="18" t="n">
        <f aca="false">730*41.93</f>
        <v>30608.9</v>
      </c>
      <c r="K39" s="19" t="n">
        <f aca="false">I39*1.2</f>
        <v>39485.481</v>
      </c>
      <c r="L39" s="0" t="s">
        <v>15</v>
      </c>
    </row>
    <row r="40" customFormat="false" ht="14.9" hidden="false" customHeight="false" outlineLevel="0" collapsed="false">
      <c r="A40" s="12" t="s">
        <v>54</v>
      </c>
      <c r="B40" s="13" t="n">
        <v>1</v>
      </c>
      <c r="C40" s="13" t="s">
        <v>13</v>
      </c>
      <c r="D40" s="13" t="s">
        <v>14</v>
      </c>
      <c r="E40" s="14" t="n">
        <v>26.8</v>
      </c>
      <c r="F40" s="15" t="n">
        <v>3.73</v>
      </c>
      <c r="G40" s="15" t="n">
        <v>4.99</v>
      </c>
      <c r="H40" s="16" t="n">
        <v>35.52</v>
      </c>
      <c r="I40" s="17" t="n">
        <f aca="false">J40*1.075</f>
        <v>23958.4175</v>
      </c>
      <c r="J40" s="18" t="n">
        <f aca="false">730*30.53</f>
        <v>22286.9</v>
      </c>
      <c r="K40" s="19" t="n">
        <f aca="false">I40*1.2</f>
        <v>28750.101</v>
      </c>
      <c r="L40" s="0" t="s">
        <v>15</v>
      </c>
    </row>
    <row r="41" customFormat="false" ht="14.9" hidden="false" customHeight="false" outlineLevel="0" collapsed="false">
      <c r="A41" s="12" t="s">
        <v>55</v>
      </c>
      <c r="B41" s="13" t="n">
        <v>1</v>
      </c>
      <c r="C41" s="13" t="s">
        <v>13</v>
      </c>
      <c r="D41" s="13" t="s">
        <v>14</v>
      </c>
      <c r="E41" s="14" t="n">
        <v>29.74</v>
      </c>
      <c r="F41" s="15" t="n">
        <v>4.14</v>
      </c>
      <c r="G41" s="15" t="n">
        <v>6.04</v>
      </c>
      <c r="H41" s="16" t="n">
        <v>39.92</v>
      </c>
      <c r="I41" s="17" t="n">
        <f aca="false">J41*1.075</f>
        <v>26587.33</v>
      </c>
      <c r="J41" s="18" t="n">
        <f aca="false">730*33.88</f>
        <v>24732.4</v>
      </c>
      <c r="K41" s="19" t="n">
        <f aca="false">I41*1.2</f>
        <v>31904.796</v>
      </c>
      <c r="L41" s="0" t="s">
        <v>15</v>
      </c>
    </row>
    <row r="42" customFormat="false" ht="14.9" hidden="false" customHeight="false" outlineLevel="0" collapsed="false">
      <c r="A42" s="12" t="s">
        <v>56</v>
      </c>
      <c r="B42" s="13" t="n">
        <v>1</v>
      </c>
      <c r="C42" s="13" t="s">
        <v>17</v>
      </c>
      <c r="D42" s="13" t="s">
        <v>14</v>
      </c>
      <c r="E42" s="14" t="n">
        <v>45.44</v>
      </c>
      <c r="F42" s="15" t="n">
        <v>6.45</v>
      </c>
      <c r="G42" s="15" t="n">
        <v>6.82</v>
      </c>
      <c r="H42" s="16" t="n">
        <v>58.71</v>
      </c>
      <c r="I42" s="17" t="n">
        <f aca="false">J42*1.075</f>
        <v>40720.6775</v>
      </c>
      <c r="J42" s="18" t="n">
        <f aca="false">730*51.89</f>
        <v>37879.7</v>
      </c>
      <c r="K42" s="19" t="n">
        <f aca="false">I42*1.2</f>
        <v>48864.813</v>
      </c>
      <c r="L42" s="0" t="s">
        <v>15</v>
      </c>
    </row>
    <row r="43" customFormat="false" ht="14.9" hidden="false" customHeight="false" outlineLevel="0" collapsed="false">
      <c r="A43" s="12" t="s">
        <v>57</v>
      </c>
      <c r="B43" s="13" t="n">
        <v>1</v>
      </c>
      <c r="C43" s="13" t="s">
        <v>17</v>
      </c>
      <c r="D43" s="13" t="s">
        <v>14</v>
      </c>
      <c r="E43" s="14" t="n">
        <v>37.94</v>
      </c>
      <c r="F43" s="15" t="n">
        <v>5.5</v>
      </c>
      <c r="G43" s="15" t="n">
        <v>9.34</v>
      </c>
      <c r="H43" s="16" t="n">
        <v>52.78</v>
      </c>
      <c r="I43" s="17" t="n">
        <f aca="false">J43*1.075</f>
        <v>34089.54</v>
      </c>
      <c r="J43" s="18" t="n">
        <f aca="false">730*43.44</f>
        <v>31711.2</v>
      </c>
      <c r="K43" s="19" t="n">
        <f aca="false">I43*1.2</f>
        <v>40907.448</v>
      </c>
      <c r="L43" s="0" t="s">
        <v>15</v>
      </c>
    </row>
    <row r="44" customFormat="false" ht="13.8" hidden="false" customHeight="false" outlineLevel="0" collapsed="false">
      <c r="A44" s="11" t="s">
        <v>58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customFormat="false" ht="14.9" hidden="false" customHeight="false" outlineLevel="0" collapsed="false">
      <c r="A45" s="20" t="s">
        <v>59</v>
      </c>
      <c r="B45" s="21" t="n">
        <v>2</v>
      </c>
      <c r="C45" s="21" t="s">
        <v>17</v>
      </c>
      <c r="D45" s="21" t="s">
        <v>14</v>
      </c>
      <c r="E45" s="22" t="n">
        <v>46.1</v>
      </c>
      <c r="F45" s="23" t="n">
        <v>7.32</v>
      </c>
      <c r="G45" s="23"/>
      <c r="H45" s="24" t="n">
        <v>53.42</v>
      </c>
      <c r="I45" s="17" t="n">
        <f aca="false">J45*1.075</f>
        <v>48812.525</v>
      </c>
      <c r="J45" s="18" t="n">
        <f aca="false">850*H45</f>
        <v>45407</v>
      </c>
      <c r="K45" s="19" t="n">
        <f aca="false">I45*1.2</f>
        <v>58575.03</v>
      </c>
    </row>
    <row r="46" customFormat="false" ht="14.9" hidden="false" customHeight="false" outlineLevel="0" collapsed="false">
      <c r="A46" s="20" t="s">
        <v>60</v>
      </c>
      <c r="B46" s="21" t="n">
        <v>2</v>
      </c>
      <c r="C46" s="21" t="s">
        <v>13</v>
      </c>
      <c r="D46" s="21" t="s">
        <v>14</v>
      </c>
      <c r="E46" s="22" t="n">
        <v>30.1</v>
      </c>
      <c r="F46" s="23" t="n">
        <v>4.59</v>
      </c>
      <c r="G46" s="23"/>
      <c r="H46" s="24" t="n">
        <v>34.69</v>
      </c>
      <c r="I46" s="17" t="n">
        <f aca="false">J46*1.075</f>
        <v>29646.94125</v>
      </c>
      <c r="J46" s="18" t="n">
        <f aca="false">795*H46</f>
        <v>27578.55</v>
      </c>
      <c r="K46" s="19" t="n">
        <f aca="false">I46*1.2</f>
        <v>35576.3295</v>
      </c>
    </row>
    <row r="47" customFormat="false" ht="14.9" hidden="false" customHeight="false" outlineLevel="0" collapsed="false">
      <c r="A47" s="20" t="s">
        <v>61</v>
      </c>
      <c r="B47" s="21" t="n">
        <v>2</v>
      </c>
      <c r="C47" s="21" t="s">
        <v>13</v>
      </c>
      <c r="D47" s="21" t="s">
        <v>14</v>
      </c>
      <c r="E47" s="22" t="n">
        <v>26.96</v>
      </c>
      <c r="F47" s="23" t="n">
        <v>4.11</v>
      </c>
      <c r="G47" s="23"/>
      <c r="H47" s="24" t="n">
        <v>31.07</v>
      </c>
      <c r="I47" s="17" t="n">
        <f aca="false">J47*1.075</f>
        <v>26553.19875</v>
      </c>
      <c r="J47" s="18" t="n">
        <f aca="false">795*H47</f>
        <v>24700.65</v>
      </c>
      <c r="K47" s="19" t="n">
        <f aca="false">I47*1.2</f>
        <v>31863.8385</v>
      </c>
    </row>
    <row r="48" customFormat="false" ht="14.9" hidden="false" customHeight="false" outlineLevel="0" collapsed="false">
      <c r="A48" s="25" t="s">
        <v>62</v>
      </c>
      <c r="B48" s="26" t="n">
        <v>2</v>
      </c>
      <c r="C48" s="12" t="s">
        <v>17</v>
      </c>
      <c r="D48" s="26" t="s">
        <v>14</v>
      </c>
      <c r="E48" s="28" t="n">
        <v>33.77</v>
      </c>
      <c r="F48" s="28" t="n">
        <v>5.15</v>
      </c>
      <c r="G48" s="28"/>
      <c r="H48" s="29" t="n">
        <v>38.92</v>
      </c>
      <c r="I48" s="30" t="n">
        <f aca="false">1.075*J48</f>
        <v>33262.005</v>
      </c>
      <c r="J48" s="18" t="n">
        <f aca="false">795*H48</f>
        <v>30941.4</v>
      </c>
      <c r="K48" s="19" t="n">
        <f aca="false">I48*1.2</f>
        <v>39914.406</v>
      </c>
    </row>
    <row r="49" customFormat="false" ht="14.9" hidden="false" customHeight="false" outlineLevel="0" collapsed="false">
      <c r="A49" s="20" t="s">
        <v>63</v>
      </c>
      <c r="B49" s="21" t="n">
        <v>2</v>
      </c>
      <c r="C49" s="21" t="s">
        <v>17</v>
      </c>
      <c r="D49" s="21" t="s">
        <v>14</v>
      </c>
      <c r="E49" s="22" t="n">
        <v>33.77</v>
      </c>
      <c r="F49" s="23" t="n">
        <v>5.15</v>
      </c>
      <c r="G49" s="23"/>
      <c r="H49" s="24" t="n">
        <v>38.92</v>
      </c>
      <c r="I49" s="30" t="n">
        <f aca="false">1.075*J49</f>
        <v>33262.005</v>
      </c>
      <c r="J49" s="18" t="n">
        <f aca="false">795*H49</f>
        <v>30941.4</v>
      </c>
      <c r="K49" s="19" t="n">
        <f aca="false">I49*1.2</f>
        <v>39914.406</v>
      </c>
    </row>
    <row r="50" customFormat="false" ht="14.9" hidden="false" customHeight="false" outlineLevel="0" collapsed="false">
      <c r="A50" s="20" t="s">
        <v>64</v>
      </c>
      <c r="B50" s="21" t="n">
        <v>2</v>
      </c>
      <c r="C50" s="21" t="s">
        <v>13</v>
      </c>
      <c r="D50" s="21" t="s">
        <v>14</v>
      </c>
      <c r="E50" s="22" t="n">
        <v>26.96</v>
      </c>
      <c r="F50" s="23" t="n">
        <v>4.11</v>
      </c>
      <c r="G50" s="23"/>
      <c r="H50" s="24" t="n">
        <v>31.07</v>
      </c>
      <c r="I50" s="30" t="n">
        <f aca="false">1.075*J50</f>
        <v>26553.19875</v>
      </c>
      <c r="J50" s="18" t="n">
        <f aca="false">795*H50</f>
        <v>24700.65</v>
      </c>
      <c r="K50" s="19" t="n">
        <f aca="false">I50*1.2</f>
        <v>31863.8385</v>
      </c>
    </row>
    <row r="51" customFormat="false" ht="14.9" hidden="false" customHeight="false" outlineLevel="0" collapsed="false">
      <c r="A51" s="20" t="s">
        <v>65</v>
      </c>
      <c r="B51" s="21" t="n">
        <v>2</v>
      </c>
      <c r="C51" s="21" t="s">
        <v>13</v>
      </c>
      <c r="D51" s="21" t="s">
        <v>14</v>
      </c>
      <c r="E51" s="22" t="n">
        <v>30.1</v>
      </c>
      <c r="F51" s="23" t="n">
        <v>4.59</v>
      </c>
      <c r="G51" s="23"/>
      <c r="H51" s="24" t="n">
        <v>34.69</v>
      </c>
      <c r="I51" s="30" t="n">
        <f aca="false">1.075*J51</f>
        <v>29646.94125</v>
      </c>
      <c r="J51" s="18" t="n">
        <f aca="false">795*H51</f>
        <v>27578.55</v>
      </c>
      <c r="K51" s="19" t="n">
        <f aca="false">I51*1.2</f>
        <v>35576.3295</v>
      </c>
    </row>
    <row r="52" customFormat="false" ht="14.9" hidden="false" customHeight="false" outlineLevel="0" collapsed="false">
      <c r="A52" s="20" t="s">
        <v>66</v>
      </c>
      <c r="B52" s="21" t="n">
        <v>2</v>
      </c>
      <c r="C52" s="21" t="s">
        <v>17</v>
      </c>
      <c r="D52" s="21" t="s">
        <v>21</v>
      </c>
      <c r="E52" s="22" t="n">
        <v>45.6</v>
      </c>
      <c r="F52" s="23" t="n">
        <v>7.24</v>
      </c>
      <c r="G52" s="23"/>
      <c r="H52" s="24" t="n">
        <v>52.84</v>
      </c>
      <c r="I52" s="30" t="n">
        <f aca="false">1.075*J52</f>
        <v>53962.85</v>
      </c>
      <c r="J52" s="31" t="n">
        <f aca="false">950*H52</f>
        <v>50198</v>
      </c>
      <c r="K52" s="19" t="n">
        <f aca="false">I52*1.2</f>
        <v>64755.42</v>
      </c>
    </row>
    <row r="53" customFormat="false" ht="14.9" hidden="false" customHeight="false" outlineLevel="0" collapsed="false">
      <c r="A53" s="20" t="s">
        <v>67</v>
      </c>
      <c r="B53" s="21" t="n">
        <v>2</v>
      </c>
      <c r="C53" s="21" t="s">
        <v>17</v>
      </c>
      <c r="D53" s="21" t="s">
        <v>21</v>
      </c>
      <c r="E53" s="22" t="n">
        <v>45.9</v>
      </c>
      <c r="F53" s="23" t="n">
        <v>7.29</v>
      </c>
      <c r="G53" s="23"/>
      <c r="H53" s="24" t="n">
        <v>53.19</v>
      </c>
      <c r="I53" s="30" t="n">
        <f aca="false">1.075*J53</f>
        <v>50603.63625</v>
      </c>
      <c r="J53" s="31" t="n">
        <f aca="false">885*H53</f>
        <v>47073.15</v>
      </c>
      <c r="K53" s="19" t="n">
        <f aca="false">I53*1.2</f>
        <v>60724.3635</v>
      </c>
    </row>
    <row r="54" customFormat="false" ht="14.9" hidden="false" customHeight="false" outlineLevel="0" collapsed="false">
      <c r="A54" s="20" t="s">
        <v>68</v>
      </c>
      <c r="B54" s="21" t="n">
        <v>2</v>
      </c>
      <c r="C54" s="21" t="s">
        <v>17</v>
      </c>
      <c r="D54" s="21" t="s">
        <v>14</v>
      </c>
      <c r="E54" s="22" t="n">
        <v>44.11</v>
      </c>
      <c r="F54" s="23" t="n">
        <v>7.01</v>
      </c>
      <c r="G54" s="23"/>
      <c r="H54" s="24" t="n">
        <v>51.12</v>
      </c>
      <c r="I54" s="30" t="n">
        <f aca="false">1.075*J54</f>
        <v>46710.9</v>
      </c>
      <c r="J54" s="31" t="n">
        <f aca="false">850*H54</f>
        <v>43452</v>
      </c>
      <c r="K54" s="19" t="n">
        <f aca="false">I54*1.2</f>
        <v>56053.08</v>
      </c>
    </row>
    <row r="55" customFormat="false" ht="13.8" hidden="false" customHeight="false" outlineLevel="0" collapsed="false">
      <c r="A55" s="11" t="s">
        <v>69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customFormat="false" ht="14.9" hidden="false" customHeight="false" outlineLevel="0" collapsed="false">
      <c r="A56" s="20" t="s">
        <v>70</v>
      </c>
      <c r="B56" s="21" t="n">
        <v>3</v>
      </c>
      <c r="C56" s="21" t="s">
        <v>17</v>
      </c>
      <c r="D56" s="21" t="s">
        <v>14</v>
      </c>
      <c r="E56" s="22" t="n">
        <v>46.1</v>
      </c>
      <c r="F56" s="23" t="n">
        <v>7.32</v>
      </c>
      <c r="G56" s="23"/>
      <c r="H56" s="24" t="n">
        <v>53.42</v>
      </c>
      <c r="I56" s="17" t="n">
        <f aca="false">J56*1.075</f>
        <v>49673.9225</v>
      </c>
      <c r="J56" s="18" t="n">
        <f aca="false">865*H56</f>
        <v>46208.3</v>
      </c>
      <c r="K56" s="19" t="n">
        <f aca="false">I56*1.2</f>
        <v>59608.707</v>
      </c>
    </row>
    <row r="57" customFormat="false" ht="14.9" hidden="false" customHeight="false" outlineLevel="0" collapsed="false">
      <c r="A57" s="20" t="s">
        <v>71</v>
      </c>
      <c r="B57" s="21" t="n">
        <v>3</v>
      </c>
      <c r="C57" s="21" t="s">
        <v>17</v>
      </c>
      <c r="D57" s="21" t="s">
        <v>14</v>
      </c>
      <c r="E57" s="22" t="n">
        <v>33.77</v>
      </c>
      <c r="F57" s="23" t="n">
        <v>5.15</v>
      </c>
      <c r="G57" s="23"/>
      <c r="H57" s="24" t="n">
        <v>38.92</v>
      </c>
      <c r="I57" s="17" t="n">
        <f aca="false">J57*1.075</f>
        <v>33471.2</v>
      </c>
      <c r="J57" s="18" t="n">
        <f aca="false">800*H57</f>
        <v>31136</v>
      </c>
      <c r="K57" s="19" t="n">
        <f aca="false">I57*1.2</f>
        <v>40165.44</v>
      </c>
    </row>
    <row r="58" customFormat="false" ht="14.9" hidden="false" customHeight="false" outlineLevel="0" collapsed="false">
      <c r="A58" s="20" t="s">
        <v>72</v>
      </c>
      <c r="B58" s="21" t="n">
        <v>3</v>
      </c>
      <c r="C58" s="21" t="s">
        <v>13</v>
      </c>
      <c r="D58" s="21" t="s">
        <v>14</v>
      </c>
      <c r="E58" s="22" t="n">
        <v>26.96</v>
      </c>
      <c r="F58" s="23" t="n">
        <v>4.11</v>
      </c>
      <c r="G58" s="23"/>
      <c r="H58" s="24" t="n">
        <v>31.07</v>
      </c>
      <c r="I58" s="17" t="n">
        <f aca="false">J58*1.075</f>
        <v>26720.2</v>
      </c>
      <c r="J58" s="18" t="n">
        <f aca="false">800*H58</f>
        <v>24856</v>
      </c>
      <c r="K58" s="19" t="n">
        <f aca="false">I58*1.2</f>
        <v>32064.24</v>
      </c>
    </row>
    <row r="59" customFormat="false" ht="14.9" hidden="false" customHeight="false" outlineLevel="0" collapsed="false">
      <c r="A59" s="25" t="s">
        <v>73</v>
      </c>
      <c r="B59" s="26" t="n">
        <v>3</v>
      </c>
      <c r="C59" s="27" t="s">
        <v>17</v>
      </c>
      <c r="D59" s="26" t="s">
        <v>14</v>
      </c>
      <c r="E59" s="28" t="n">
        <v>44.11</v>
      </c>
      <c r="F59" s="28" t="n">
        <v>7.01</v>
      </c>
      <c r="G59" s="28"/>
      <c r="H59" s="29" t="n">
        <v>51.12</v>
      </c>
      <c r="I59" s="30" t="n">
        <f aca="false">1.075*J59</f>
        <v>47535.21</v>
      </c>
      <c r="J59" s="31" t="n">
        <f aca="false">865*H59</f>
        <v>44218.8</v>
      </c>
      <c r="K59" s="19" t="n">
        <f aca="false">I59*1.2</f>
        <v>57042.252</v>
      </c>
    </row>
    <row r="60" customFormat="false" ht="13.8" hidden="false" customHeight="false" outlineLevel="0" collapsed="false">
      <c r="A60" s="11" t="s">
        <v>74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customFormat="false" ht="14.9" hidden="false" customHeight="false" outlineLevel="0" collapsed="false">
      <c r="A61" s="20" t="s">
        <v>75</v>
      </c>
      <c r="B61" s="21" t="n">
        <v>4</v>
      </c>
      <c r="C61" s="21" t="s">
        <v>17</v>
      </c>
      <c r="D61" s="21" t="s">
        <v>14</v>
      </c>
      <c r="E61" s="22" t="n">
        <v>48.39</v>
      </c>
      <c r="F61" s="23" t="n">
        <v>7.68</v>
      </c>
      <c r="G61" s="23"/>
      <c r="H61" s="24" t="n">
        <v>56.07</v>
      </c>
      <c r="I61" s="17" t="n">
        <f aca="false">J61*1.075</f>
        <v>54247.725</v>
      </c>
      <c r="J61" s="18" t="n">
        <f aca="false">900*H61</f>
        <v>50463</v>
      </c>
      <c r="K61" s="19" t="n">
        <f aca="false">I61*1.2</f>
        <v>65097.27</v>
      </c>
    </row>
    <row r="62" customFormat="false" ht="14.9" hidden="false" customHeight="false" outlineLevel="0" collapsed="false">
      <c r="A62" s="20" t="s">
        <v>76</v>
      </c>
      <c r="B62" s="21" t="n">
        <v>4</v>
      </c>
      <c r="C62" s="21" t="s">
        <v>17</v>
      </c>
      <c r="D62" s="21" t="s">
        <v>14</v>
      </c>
      <c r="E62" s="22" t="n">
        <v>41.13</v>
      </c>
      <c r="F62" s="23" t="n">
        <v>6.28</v>
      </c>
      <c r="G62" s="23"/>
      <c r="H62" s="24" t="n">
        <v>47.41</v>
      </c>
      <c r="I62" s="17" t="n">
        <f aca="false">J62*1.075</f>
        <v>45104.68875</v>
      </c>
      <c r="J62" s="18" t="n">
        <f aca="false">885*H62</f>
        <v>41957.85</v>
      </c>
      <c r="K62" s="19" t="n">
        <f aca="false">I62*1.2</f>
        <v>54125.6265</v>
      </c>
    </row>
    <row r="63" customFormat="false" ht="14.9" hidden="false" customHeight="false" outlineLevel="0" collapsed="false">
      <c r="A63" s="20" t="s">
        <v>77</v>
      </c>
      <c r="B63" s="21" t="n">
        <v>4</v>
      </c>
      <c r="C63" s="21" t="s">
        <v>13</v>
      </c>
      <c r="D63" s="21" t="s">
        <v>14</v>
      </c>
      <c r="E63" s="22" t="n">
        <v>29.46</v>
      </c>
      <c r="F63" s="23" t="n">
        <v>4</v>
      </c>
      <c r="G63" s="23"/>
      <c r="H63" s="24" t="n">
        <v>33.46</v>
      </c>
      <c r="I63" s="17" t="n">
        <f aca="false">J63*1.075</f>
        <v>31833.0075</v>
      </c>
      <c r="J63" s="18" t="n">
        <f aca="false">885*H63</f>
        <v>29612.1</v>
      </c>
      <c r="K63" s="19" t="n">
        <f aca="false">I63*1.2</f>
        <v>38199.609</v>
      </c>
    </row>
    <row r="64" customFormat="false" ht="14.9" hidden="false" customHeight="false" outlineLevel="0" collapsed="false">
      <c r="A64" s="20" t="s">
        <v>78</v>
      </c>
      <c r="B64" s="21" t="n">
        <v>4</v>
      </c>
      <c r="C64" s="21" t="s">
        <v>17</v>
      </c>
      <c r="D64" s="21" t="s">
        <v>14</v>
      </c>
      <c r="E64" s="22" t="n">
        <v>31.84</v>
      </c>
      <c r="F64" s="23" t="n">
        <v>4.33</v>
      </c>
      <c r="G64" s="23"/>
      <c r="H64" s="24" t="n">
        <v>36.17</v>
      </c>
      <c r="I64" s="17" t="n">
        <f aca="false">J64*1.075</f>
        <v>34411.23375</v>
      </c>
      <c r="J64" s="18" t="n">
        <f aca="false">885*H64</f>
        <v>32010.45</v>
      </c>
      <c r="K64" s="19" t="n">
        <f aca="false">I64*1.2</f>
        <v>41293.4805</v>
      </c>
    </row>
    <row r="65" customFormat="false" ht="14.9" hidden="false" customHeight="false" outlineLevel="0" collapsed="false">
      <c r="A65" s="20" t="s">
        <v>79</v>
      </c>
      <c r="B65" s="21" t="n">
        <v>4</v>
      </c>
      <c r="C65" s="21" t="s">
        <v>17</v>
      </c>
      <c r="D65" s="21" t="s">
        <v>46</v>
      </c>
      <c r="E65" s="22" t="n">
        <v>38.75</v>
      </c>
      <c r="F65" s="23" t="n">
        <v>5.92</v>
      </c>
      <c r="G65" s="23"/>
      <c r="H65" s="24" t="n">
        <v>44.67</v>
      </c>
      <c r="I65" s="17" t="n">
        <f aca="false">J65*1.075</f>
        <v>57624.3</v>
      </c>
      <c r="J65" s="18" t="n">
        <f aca="false">1200*H65</f>
        <v>53604</v>
      </c>
      <c r="K65" s="19" t="n">
        <f aca="false">I65*1.2</f>
        <v>69149.16</v>
      </c>
    </row>
    <row r="66" customFormat="false" ht="14.9" hidden="false" customHeight="false" outlineLevel="0" collapsed="false">
      <c r="A66" s="20" t="s">
        <v>80</v>
      </c>
      <c r="B66" s="21" t="n">
        <v>4</v>
      </c>
      <c r="C66" s="21" t="s">
        <v>17</v>
      </c>
      <c r="D66" s="21" t="s">
        <v>21</v>
      </c>
      <c r="E66" s="22" t="n">
        <v>48.11</v>
      </c>
      <c r="F66" s="23" t="n">
        <v>7.64</v>
      </c>
      <c r="G66" s="23"/>
      <c r="H66" s="24" t="n">
        <v>55.75</v>
      </c>
      <c r="I66" s="17" t="n">
        <f aca="false">J66*1.075</f>
        <v>71917.5</v>
      </c>
      <c r="J66" s="18" t="n">
        <f aca="false">1200*H66</f>
        <v>66900</v>
      </c>
      <c r="K66" s="19" t="n">
        <f aca="false">I66*1.2</f>
        <v>86301</v>
      </c>
    </row>
    <row r="67" customFormat="false" ht="14.9" hidden="false" customHeight="false" outlineLevel="0" collapsed="false">
      <c r="A67" s="20" t="s">
        <v>81</v>
      </c>
      <c r="B67" s="21" t="n">
        <v>4</v>
      </c>
      <c r="C67" s="21" t="s">
        <v>17</v>
      </c>
      <c r="D67" s="21" t="s">
        <v>21</v>
      </c>
      <c r="E67" s="22" t="n">
        <v>42.87</v>
      </c>
      <c r="F67" s="23" t="n">
        <v>6.07</v>
      </c>
      <c r="G67" s="23"/>
      <c r="H67" s="24" t="n">
        <v>48.94</v>
      </c>
      <c r="I67" s="17" t="n">
        <f aca="false">J67*1.075</f>
        <v>63132.6</v>
      </c>
      <c r="J67" s="18" t="n">
        <f aca="false">1200*H67</f>
        <v>58728</v>
      </c>
      <c r="K67" s="19" t="n">
        <f aca="false">I67*1.2</f>
        <v>75759.12</v>
      </c>
    </row>
    <row r="68" customFormat="false" ht="14.9" hidden="false" customHeight="false" outlineLevel="0" collapsed="false">
      <c r="A68" s="25" t="s">
        <v>82</v>
      </c>
      <c r="B68" s="26" t="n">
        <v>4</v>
      </c>
      <c r="C68" s="27" t="s">
        <v>17</v>
      </c>
      <c r="D68" s="26" t="s">
        <v>14</v>
      </c>
      <c r="E68" s="28" t="n">
        <v>41.09</v>
      </c>
      <c r="F68" s="28" t="n">
        <v>5.82</v>
      </c>
      <c r="G68" s="28"/>
      <c r="H68" s="29" t="n">
        <v>46.91</v>
      </c>
      <c r="I68" s="30" t="n">
        <f aca="false">1.075*J68</f>
        <v>45385.425</v>
      </c>
      <c r="J68" s="31" t="n">
        <f aca="false">900*H68</f>
        <v>42219</v>
      </c>
      <c r="K68" s="19" t="n">
        <f aca="false">I68*1.2</f>
        <v>54462.51</v>
      </c>
    </row>
    <row r="69" customFormat="false" ht="13.8" hidden="false" customHeight="false" outlineLevel="0" collapsed="false">
      <c r="A69" s="11" t="s">
        <v>83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customFormat="false" ht="14.9" hidden="false" customHeight="false" outlineLevel="0" collapsed="false">
      <c r="A70" s="20" t="s">
        <v>84</v>
      </c>
      <c r="B70" s="21" t="n">
        <v>5</v>
      </c>
      <c r="C70" s="21" t="s">
        <v>29</v>
      </c>
      <c r="D70" s="21" t="s">
        <v>21</v>
      </c>
      <c r="E70" s="22" t="n">
        <v>79.51</v>
      </c>
      <c r="F70" s="23" t="n">
        <v>10.31</v>
      </c>
      <c r="G70" s="15" t="n">
        <v>74.69</v>
      </c>
      <c r="H70" s="24" t="n">
        <v>164.51</v>
      </c>
      <c r="I70" s="17" t="n">
        <f aca="false">J70*1.075</f>
        <v>170877.7</v>
      </c>
      <c r="J70" s="18" t="n">
        <v>158956</v>
      </c>
      <c r="K70" s="19" t="n">
        <f aca="false">I70*1.1</f>
        <v>187965.47</v>
      </c>
    </row>
    <row r="71" customFormat="false" ht="13.8" hidden="false" customHeight="false" outlineLevel="0" collapsed="false">
      <c r="H71" s="0"/>
    </row>
    <row r="72" customFormat="false" ht="13.8" hidden="false" customHeight="false" outlineLevel="0" collapsed="false">
      <c r="A72" s="11" t="s">
        <v>85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customFormat="false" ht="14.9" hidden="false" customHeight="false" outlineLevel="0" collapsed="false">
      <c r="A73" s="12" t="s">
        <v>86</v>
      </c>
      <c r="B73" s="13" t="n">
        <v>1</v>
      </c>
      <c r="C73" s="13" t="s">
        <v>13</v>
      </c>
      <c r="D73" s="13" t="s">
        <v>14</v>
      </c>
      <c r="E73" s="14" t="n">
        <v>35.33</v>
      </c>
      <c r="F73" s="15" t="n">
        <v>4.92</v>
      </c>
      <c r="G73" s="15" t="n">
        <v>6.04</v>
      </c>
      <c r="H73" s="16" t="n">
        <f aca="false">E73+F73+G73</f>
        <v>46.29</v>
      </c>
      <c r="I73" s="17" t="n">
        <f aca="false">J73*1.075</f>
        <v>31586.1875</v>
      </c>
      <c r="J73" s="18" t="n">
        <f aca="false">730*40.25</f>
        <v>29382.5</v>
      </c>
      <c r="K73" s="19" t="n">
        <f aca="false">I73*1.2</f>
        <v>37903.425</v>
      </c>
      <c r="L73" s="0" t="s">
        <v>15</v>
      </c>
    </row>
    <row r="74" customFormat="false" ht="14.9" hidden="false" customHeight="false" outlineLevel="0" collapsed="false">
      <c r="A74" s="12" t="s">
        <v>87</v>
      </c>
      <c r="B74" s="13" t="n">
        <v>1</v>
      </c>
      <c r="C74" s="13" t="s">
        <v>17</v>
      </c>
      <c r="D74" s="13" t="s">
        <v>14</v>
      </c>
      <c r="E74" s="14" t="n">
        <v>32.45</v>
      </c>
      <c r="F74" s="15" t="n">
        <v>4.52</v>
      </c>
      <c r="G74" s="15" t="n">
        <v>9</v>
      </c>
      <c r="H74" s="16" t="n">
        <f aca="false">E74+F74+G74</f>
        <v>45.97</v>
      </c>
      <c r="I74" s="17" t="n">
        <f aca="false">J74*1.075</f>
        <v>29012.2075</v>
      </c>
      <c r="J74" s="18" t="n">
        <f aca="false">730*36.97</f>
        <v>26988.1</v>
      </c>
      <c r="K74" s="19" t="n">
        <f aca="false">I74*1.2</f>
        <v>34814.649</v>
      </c>
      <c r="L74" s="0" t="s">
        <v>15</v>
      </c>
    </row>
    <row r="75" customFormat="false" ht="14.9" hidden="false" customHeight="false" outlineLevel="0" collapsed="false">
      <c r="A75" s="12" t="s">
        <v>88</v>
      </c>
      <c r="B75" s="13" t="n">
        <v>1</v>
      </c>
      <c r="C75" s="13" t="s">
        <v>17</v>
      </c>
      <c r="D75" s="13" t="s">
        <v>14</v>
      </c>
      <c r="E75" s="14" t="n">
        <v>35.04</v>
      </c>
      <c r="F75" s="15" t="n">
        <v>4.88</v>
      </c>
      <c r="G75" s="15" t="n">
        <v>6.04</v>
      </c>
      <c r="H75" s="16" t="n">
        <f aca="false">E75+F75+G75</f>
        <v>45.96</v>
      </c>
      <c r="I75" s="17" t="n">
        <f aca="false">J75*1.075</f>
        <v>31327.22</v>
      </c>
      <c r="J75" s="18" t="n">
        <f aca="false">730*39.92</f>
        <v>29141.6</v>
      </c>
      <c r="K75" s="19" t="n">
        <f aca="false">I75*1.2</f>
        <v>37592.664</v>
      </c>
      <c r="L75" s="0" t="s">
        <v>15</v>
      </c>
    </row>
    <row r="76" customFormat="false" ht="14.9" hidden="false" customHeight="false" outlineLevel="0" collapsed="false">
      <c r="A76" s="12" t="s">
        <v>89</v>
      </c>
      <c r="B76" s="13" t="n">
        <v>1</v>
      </c>
      <c r="C76" s="13" t="s">
        <v>17</v>
      </c>
      <c r="D76" s="13" t="s">
        <v>14</v>
      </c>
      <c r="E76" s="14" t="n">
        <v>45.44</v>
      </c>
      <c r="F76" s="15" t="n">
        <v>6.45</v>
      </c>
      <c r="G76" s="15" t="n">
        <v>6.82</v>
      </c>
      <c r="H76" s="16" t="n">
        <v>58.71</v>
      </c>
      <c r="I76" s="17" t="n">
        <f aca="false">J76*1.075</f>
        <v>40720.6775</v>
      </c>
      <c r="J76" s="18" t="n">
        <f aca="false">730*51.89</f>
        <v>37879.7</v>
      </c>
      <c r="K76" s="19" t="n">
        <f aca="false">I76*1.2</f>
        <v>48864.813</v>
      </c>
      <c r="L76" s="0" t="s">
        <v>15</v>
      </c>
    </row>
    <row r="77" customFormat="false" ht="14.9" hidden="false" customHeight="false" outlineLevel="0" collapsed="false">
      <c r="A77" s="12" t="s">
        <v>90</v>
      </c>
      <c r="B77" s="13" t="n">
        <v>1</v>
      </c>
      <c r="C77" s="13" t="s">
        <v>17</v>
      </c>
      <c r="D77" s="13" t="s">
        <v>14</v>
      </c>
      <c r="E77" s="14" t="n">
        <v>37.94</v>
      </c>
      <c r="F77" s="15" t="n">
        <v>5.5</v>
      </c>
      <c r="G77" s="15" t="n">
        <v>9.34</v>
      </c>
      <c r="H77" s="16" t="n">
        <v>52.78</v>
      </c>
      <c r="I77" s="17" t="n">
        <f aca="false">J77*1.075</f>
        <v>34089.54</v>
      </c>
      <c r="J77" s="18" t="n">
        <f aca="false">730*43.44</f>
        <v>31711.2</v>
      </c>
      <c r="K77" s="19" t="n">
        <f aca="false">I77*1.2</f>
        <v>40907.448</v>
      </c>
      <c r="L77" s="0" t="s">
        <v>15</v>
      </c>
    </row>
    <row r="78" customFormat="false" ht="14.9" hidden="false" customHeight="false" outlineLevel="0" collapsed="false">
      <c r="A78" s="12" t="s">
        <v>91</v>
      </c>
      <c r="B78" s="13" t="n">
        <v>1</v>
      </c>
      <c r="C78" s="13" t="s">
        <v>17</v>
      </c>
      <c r="D78" s="13" t="s">
        <v>14</v>
      </c>
      <c r="E78" s="14" t="n">
        <v>35.28</v>
      </c>
      <c r="F78" s="15" t="n">
        <v>5.11</v>
      </c>
      <c r="G78" s="15" t="n">
        <v>4.8</v>
      </c>
      <c r="H78" s="16" t="n">
        <v>45.19</v>
      </c>
      <c r="I78" s="17" t="n">
        <f aca="false">J78*1.075</f>
        <v>31696.0525</v>
      </c>
      <c r="J78" s="18" t="n">
        <f aca="false">730*40.39</f>
        <v>29484.7</v>
      </c>
      <c r="K78" s="19" t="n">
        <f aca="false">I78*1.2</f>
        <v>38035.263</v>
      </c>
      <c r="L78" s="0" t="s">
        <v>15</v>
      </c>
    </row>
    <row r="79" customFormat="false" ht="13.8" hidden="false" customHeight="false" outlineLevel="0" collapsed="false">
      <c r="A79" s="11" t="s">
        <v>92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customFormat="false" ht="14.9" hidden="false" customHeight="false" outlineLevel="0" collapsed="false">
      <c r="A80" s="20" t="s">
        <v>93</v>
      </c>
      <c r="B80" s="21" t="n">
        <v>2</v>
      </c>
      <c r="C80" s="21" t="s">
        <v>17</v>
      </c>
      <c r="D80" s="21" t="s">
        <v>14</v>
      </c>
      <c r="E80" s="22" t="n">
        <v>46.83</v>
      </c>
      <c r="F80" s="23" t="n">
        <v>7.36</v>
      </c>
      <c r="G80" s="23"/>
      <c r="H80" s="24" t="n">
        <v>54.19</v>
      </c>
      <c r="I80" s="17" t="n">
        <f aca="false">J80*1.075</f>
        <v>46603.4</v>
      </c>
      <c r="J80" s="18" t="n">
        <f aca="false">800*H80</f>
        <v>43352</v>
      </c>
      <c r="K80" s="19" t="n">
        <f aca="false">I80*1.2</f>
        <v>55924.08</v>
      </c>
    </row>
    <row r="81" customFormat="false" ht="14.9" hidden="false" customHeight="false" outlineLevel="0" collapsed="false">
      <c r="A81" s="20" t="s">
        <v>94</v>
      </c>
      <c r="B81" s="21" t="n">
        <v>2</v>
      </c>
      <c r="C81" s="21" t="s">
        <v>17</v>
      </c>
      <c r="D81" s="21" t="s">
        <v>14</v>
      </c>
      <c r="E81" s="22" t="n">
        <v>36.34</v>
      </c>
      <c r="F81" s="23" t="n">
        <v>5.79</v>
      </c>
      <c r="G81" s="23"/>
      <c r="H81" s="24" t="n">
        <v>42.1</v>
      </c>
      <c r="I81" s="17" t="n">
        <f aca="false">J81*1.075</f>
        <v>36206</v>
      </c>
      <c r="J81" s="18" t="n">
        <f aca="false">800*H81</f>
        <v>33680</v>
      </c>
      <c r="K81" s="19" t="n">
        <f aca="false">I81*1.2</f>
        <v>43447.2</v>
      </c>
    </row>
    <row r="82" customFormat="false" ht="14.9" hidden="false" customHeight="false" outlineLevel="0" collapsed="false">
      <c r="A82" s="20" t="s">
        <v>95</v>
      </c>
      <c r="B82" s="21" t="n">
        <v>2</v>
      </c>
      <c r="C82" s="21" t="s">
        <v>13</v>
      </c>
      <c r="D82" s="21" t="s">
        <v>14</v>
      </c>
      <c r="E82" s="22" t="n">
        <v>26.96</v>
      </c>
      <c r="F82" s="23" t="n">
        <v>4.11</v>
      </c>
      <c r="G82" s="23"/>
      <c r="H82" s="24" t="n">
        <v>31.07</v>
      </c>
      <c r="I82" s="17" t="n">
        <f aca="false">J82*1.075</f>
        <v>26720.2</v>
      </c>
      <c r="J82" s="18" t="n">
        <f aca="false">800*H82</f>
        <v>24856</v>
      </c>
      <c r="K82" s="19" t="n">
        <f aca="false">I82*1.2</f>
        <v>32064.24</v>
      </c>
    </row>
    <row r="83" customFormat="false" ht="14.9" hidden="false" customHeight="false" outlineLevel="0" collapsed="false">
      <c r="A83" s="25" t="s">
        <v>96</v>
      </c>
      <c r="B83" s="26" t="n">
        <v>2</v>
      </c>
      <c r="C83" s="12" t="s">
        <v>17</v>
      </c>
      <c r="D83" s="26" t="s">
        <v>14</v>
      </c>
      <c r="E83" s="28" t="n">
        <v>33.77</v>
      </c>
      <c r="F83" s="28" t="n">
        <v>5.15</v>
      </c>
      <c r="G83" s="28"/>
      <c r="H83" s="29" t="n">
        <v>38.92</v>
      </c>
      <c r="I83" s="30" t="n">
        <f aca="false">1.075*J83</f>
        <v>33262.005</v>
      </c>
      <c r="J83" s="31" t="n">
        <f aca="false">795*H83</f>
        <v>30941.4</v>
      </c>
      <c r="K83" s="19" t="n">
        <f aca="false">I83*1.2</f>
        <v>39914.406</v>
      </c>
    </row>
    <row r="84" customFormat="false" ht="14.9" hidden="false" customHeight="false" outlineLevel="0" collapsed="false">
      <c r="A84" s="20" t="s">
        <v>97</v>
      </c>
      <c r="B84" s="21" t="n">
        <v>2</v>
      </c>
      <c r="C84" s="21" t="s">
        <v>17</v>
      </c>
      <c r="D84" s="21" t="s">
        <v>14</v>
      </c>
      <c r="E84" s="22" t="n">
        <v>33.77</v>
      </c>
      <c r="F84" s="23" t="n">
        <v>5.15</v>
      </c>
      <c r="G84" s="23"/>
      <c r="H84" s="24" t="n">
        <v>38.92</v>
      </c>
      <c r="I84" s="30" t="n">
        <f aca="false">1.075*J84</f>
        <v>33262.005</v>
      </c>
      <c r="J84" s="31" t="n">
        <f aca="false">795*H84</f>
        <v>30941.4</v>
      </c>
      <c r="K84" s="19" t="n">
        <f aca="false">I84*1.2</f>
        <v>39914.406</v>
      </c>
    </row>
    <row r="85" customFormat="false" ht="14.9" hidden="false" customHeight="false" outlineLevel="0" collapsed="false">
      <c r="A85" s="20" t="s">
        <v>98</v>
      </c>
      <c r="B85" s="21" t="n">
        <v>2</v>
      </c>
      <c r="C85" s="21" t="s">
        <v>13</v>
      </c>
      <c r="D85" s="21" t="s">
        <v>14</v>
      </c>
      <c r="E85" s="22" t="n">
        <v>26.96</v>
      </c>
      <c r="F85" s="23" t="n">
        <v>4.11</v>
      </c>
      <c r="G85" s="23"/>
      <c r="H85" s="24" t="n">
        <v>31.07</v>
      </c>
      <c r="I85" s="30" t="n">
        <f aca="false">1.075*J85</f>
        <v>26553.19875</v>
      </c>
      <c r="J85" s="31" t="n">
        <f aca="false">795*H85</f>
        <v>24700.65</v>
      </c>
      <c r="K85" s="19" t="n">
        <f aca="false">I85*1.2</f>
        <v>31863.8385</v>
      </c>
    </row>
    <row r="86" customFormat="false" ht="14.9" hidden="false" customHeight="false" outlineLevel="0" collapsed="false">
      <c r="A86" s="20" t="s">
        <v>99</v>
      </c>
      <c r="B86" s="21" t="n">
        <v>2</v>
      </c>
      <c r="C86" s="21" t="s">
        <v>13</v>
      </c>
      <c r="D86" s="21" t="s">
        <v>14</v>
      </c>
      <c r="E86" s="22" t="n">
        <v>30.1</v>
      </c>
      <c r="F86" s="23" t="n">
        <v>4.59</v>
      </c>
      <c r="G86" s="23"/>
      <c r="H86" s="24" t="n">
        <v>34.69</v>
      </c>
      <c r="I86" s="30" t="n">
        <f aca="false">1.075*J86</f>
        <v>29646.94125</v>
      </c>
      <c r="J86" s="31" t="n">
        <f aca="false">795*H86</f>
        <v>27578.55</v>
      </c>
      <c r="K86" s="19" t="n">
        <f aca="false">I86*1.2</f>
        <v>35576.3295</v>
      </c>
    </row>
    <row r="87" customFormat="false" ht="14.9" hidden="false" customHeight="false" outlineLevel="0" collapsed="false">
      <c r="A87" s="20" t="s">
        <v>100</v>
      </c>
      <c r="B87" s="21" t="n">
        <v>2</v>
      </c>
      <c r="C87" s="21" t="s">
        <v>17</v>
      </c>
      <c r="D87" s="21" t="s">
        <v>14</v>
      </c>
      <c r="E87" s="22" t="n">
        <v>45.6</v>
      </c>
      <c r="F87" s="23" t="n">
        <v>7.24</v>
      </c>
      <c r="G87" s="23"/>
      <c r="H87" s="24" t="n">
        <v>52.84</v>
      </c>
      <c r="I87" s="30" t="n">
        <f aca="false">1.075*J87</f>
        <v>45442.4</v>
      </c>
      <c r="J87" s="31" t="n">
        <f aca="false">800*H87</f>
        <v>42272</v>
      </c>
      <c r="K87" s="19" t="n">
        <f aca="false">I87*1.2</f>
        <v>54530.88</v>
      </c>
    </row>
    <row r="88" customFormat="false" ht="14.9" hidden="false" customHeight="false" outlineLevel="0" collapsed="false">
      <c r="A88" s="20" t="s">
        <v>101</v>
      </c>
      <c r="B88" s="21" t="n">
        <v>2</v>
      </c>
      <c r="C88" s="21" t="s">
        <v>17</v>
      </c>
      <c r="D88" s="21" t="s">
        <v>14</v>
      </c>
      <c r="E88" s="22" t="n">
        <v>45.9</v>
      </c>
      <c r="F88" s="23" t="n">
        <v>7.29</v>
      </c>
      <c r="G88" s="23"/>
      <c r="H88" s="24" t="n">
        <v>53.19</v>
      </c>
      <c r="I88" s="30" t="n">
        <f aca="false">1.075*J88</f>
        <v>45743.4</v>
      </c>
      <c r="J88" s="31" t="n">
        <f aca="false">800*H88</f>
        <v>42552</v>
      </c>
      <c r="K88" s="19" t="n">
        <f aca="false">I88*1.2</f>
        <v>54892.08</v>
      </c>
    </row>
    <row r="89" customFormat="false" ht="14.9" hidden="false" customHeight="false" outlineLevel="0" collapsed="false">
      <c r="A89" s="20" t="s">
        <v>102</v>
      </c>
      <c r="B89" s="21" t="n">
        <v>2</v>
      </c>
      <c r="C89" s="21" t="s">
        <v>17</v>
      </c>
      <c r="D89" s="21" t="s">
        <v>14</v>
      </c>
      <c r="E89" s="22" t="n">
        <v>44.11</v>
      </c>
      <c r="F89" s="23" t="n">
        <v>7.01</v>
      </c>
      <c r="G89" s="23"/>
      <c r="H89" s="24" t="n">
        <v>51.12</v>
      </c>
      <c r="I89" s="30" t="n">
        <f aca="false">1.075*J89</f>
        <v>43963.2</v>
      </c>
      <c r="J89" s="31" t="n">
        <f aca="false">800*H89</f>
        <v>40896</v>
      </c>
      <c r="K89" s="19" t="n">
        <f aca="false">I89*1.2</f>
        <v>52755.84</v>
      </c>
    </row>
    <row r="90" customFormat="false" ht="13.8" hidden="false" customHeight="false" outlineLevel="0" collapsed="false">
      <c r="A90" s="11" t="s">
        <v>103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customFormat="false" ht="14.9" hidden="false" customHeight="false" outlineLevel="0" collapsed="false">
      <c r="A91" s="20" t="s">
        <v>104</v>
      </c>
      <c r="B91" s="21" t="n">
        <v>3</v>
      </c>
      <c r="C91" s="21" t="s">
        <v>17</v>
      </c>
      <c r="D91" s="21" t="s">
        <v>14</v>
      </c>
      <c r="E91" s="22" t="n">
        <v>46.83</v>
      </c>
      <c r="F91" s="23" t="n">
        <v>7.51</v>
      </c>
      <c r="G91" s="23"/>
      <c r="H91" s="24" t="n">
        <v>54.34</v>
      </c>
      <c r="I91" s="17" t="n">
        <f aca="false">J91*1.075</f>
        <v>46732.4</v>
      </c>
      <c r="J91" s="18" t="n">
        <f aca="false">800*H91</f>
        <v>43472</v>
      </c>
      <c r="K91" s="19" t="n">
        <f aca="false">I91*1.2</f>
        <v>56078.88</v>
      </c>
    </row>
    <row r="92" customFormat="false" ht="14.9" hidden="false" customHeight="false" outlineLevel="0" collapsed="false">
      <c r="A92" s="20" t="s">
        <v>105</v>
      </c>
      <c r="B92" s="21" t="n">
        <v>3</v>
      </c>
      <c r="C92" s="21" t="s">
        <v>17</v>
      </c>
      <c r="D92" s="21" t="s">
        <v>14</v>
      </c>
      <c r="E92" s="22" t="n">
        <v>36.34</v>
      </c>
      <c r="F92" s="23" t="n">
        <v>5.88</v>
      </c>
      <c r="G92" s="23"/>
      <c r="H92" s="24" t="n">
        <v>42.22</v>
      </c>
      <c r="I92" s="17" t="n">
        <f aca="false">J92*1.075</f>
        <v>36309.2</v>
      </c>
      <c r="J92" s="18" t="n">
        <f aca="false">800*H92</f>
        <v>33776</v>
      </c>
      <c r="K92" s="19" t="n">
        <f aca="false">I92*1.2</f>
        <v>43571.04</v>
      </c>
    </row>
    <row r="93" customFormat="false" ht="14.9" hidden="false" customHeight="false" outlineLevel="0" collapsed="false">
      <c r="A93" s="20" t="s">
        <v>106</v>
      </c>
      <c r="B93" s="21" t="n">
        <v>3</v>
      </c>
      <c r="C93" s="21" t="s">
        <v>13</v>
      </c>
      <c r="D93" s="21" t="s">
        <v>14</v>
      </c>
      <c r="E93" s="22" t="n">
        <v>26.96</v>
      </c>
      <c r="F93" s="23" t="n">
        <v>4.11</v>
      </c>
      <c r="G93" s="23"/>
      <c r="H93" s="24" t="n">
        <v>31.07</v>
      </c>
      <c r="I93" s="17" t="n">
        <f aca="false">J93*1.075</f>
        <v>26720.2</v>
      </c>
      <c r="J93" s="18" t="n">
        <f aca="false">800*H93</f>
        <v>24856</v>
      </c>
      <c r="K93" s="19" t="n">
        <f aca="false">I93*1.2</f>
        <v>32064.24</v>
      </c>
    </row>
    <row r="94" customFormat="false" ht="14.9" hidden="false" customHeight="false" outlineLevel="0" collapsed="false">
      <c r="A94" s="25" t="s">
        <v>107</v>
      </c>
      <c r="B94" s="26" t="n">
        <v>3</v>
      </c>
      <c r="C94" s="12" t="s">
        <v>17</v>
      </c>
      <c r="D94" s="26" t="s">
        <v>14</v>
      </c>
      <c r="E94" s="28" t="n">
        <v>33.77</v>
      </c>
      <c r="F94" s="28" t="n">
        <v>5.15</v>
      </c>
      <c r="G94" s="28"/>
      <c r="H94" s="29" t="n">
        <v>38.92</v>
      </c>
      <c r="I94" s="30" t="n">
        <f aca="false">1.075*J94</f>
        <v>34517.175</v>
      </c>
      <c r="J94" s="31" t="n">
        <f aca="false">825*H94</f>
        <v>32109</v>
      </c>
      <c r="K94" s="19" t="n">
        <f aca="false">I94*1.2</f>
        <v>41420.61</v>
      </c>
    </row>
    <row r="95" customFormat="false" ht="14.9" hidden="false" customHeight="false" outlineLevel="0" collapsed="false">
      <c r="A95" s="20" t="s">
        <v>108</v>
      </c>
      <c r="B95" s="21" t="n">
        <v>3</v>
      </c>
      <c r="C95" s="21" t="s">
        <v>17</v>
      </c>
      <c r="D95" s="21" t="s">
        <v>14</v>
      </c>
      <c r="E95" s="22" t="n">
        <v>33.77</v>
      </c>
      <c r="F95" s="23" t="n">
        <v>5.15</v>
      </c>
      <c r="G95" s="23"/>
      <c r="H95" s="24" t="n">
        <v>38.92</v>
      </c>
      <c r="I95" s="30" t="n">
        <f aca="false">1.075*J95</f>
        <v>34517.175</v>
      </c>
      <c r="J95" s="31" t="n">
        <f aca="false">825*H95</f>
        <v>32109</v>
      </c>
      <c r="K95" s="19" t="n">
        <f aca="false">I95*1.2</f>
        <v>41420.61</v>
      </c>
    </row>
    <row r="96" customFormat="false" ht="14.9" hidden="false" customHeight="false" outlineLevel="0" collapsed="false">
      <c r="A96" s="20" t="s">
        <v>109</v>
      </c>
      <c r="B96" s="21" t="n">
        <v>3</v>
      </c>
      <c r="C96" s="21" t="s">
        <v>13</v>
      </c>
      <c r="D96" s="21" t="s">
        <v>14</v>
      </c>
      <c r="E96" s="22" t="n">
        <v>26.96</v>
      </c>
      <c r="F96" s="23" t="n">
        <v>4.11</v>
      </c>
      <c r="G96" s="23"/>
      <c r="H96" s="24" t="n">
        <v>31.07</v>
      </c>
      <c r="I96" s="30" t="n">
        <f aca="false">1.075*J96</f>
        <v>26720.2</v>
      </c>
      <c r="J96" s="31" t="n">
        <f aca="false">800*H96</f>
        <v>24856</v>
      </c>
      <c r="K96" s="19" t="n">
        <f aca="false">I96*1.2</f>
        <v>32064.24</v>
      </c>
    </row>
    <row r="97" customFormat="false" ht="14.9" hidden="false" customHeight="false" outlineLevel="0" collapsed="false">
      <c r="A97" s="20" t="s">
        <v>110</v>
      </c>
      <c r="B97" s="21" t="n">
        <v>3</v>
      </c>
      <c r="C97" s="21" t="s">
        <v>13</v>
      </c>
      <c r="D97" s="21" t="s">
        <v>14</v>
      </c>
      <c r="E97" s="22" t="n">
        <v>30.1</v>
      </c>
      <c r="F97" s="23" t="n">
        <v>4.59</v>
      </c>
      <c r="G97" s="23"/>
      <c r="H97" s="24" t="n">
        <v>34.69</v>
      </c>
      <c r="I97" s="30" t="n">
        <f aca="false">1.075*J97</f>
        <v>29833.4</v>
      </c>
      <c r="J97" s="31" t="n">
        <f aca="false">800*H97</f>
        <v>27752</v>
      </c>
      <c r="K97" s="19" t="n">
        <f aca="false">I97*1.2</f>
        <v>35800.08</v>
      </c>
    </row>
    <row r="98" customFormat="false" ht="14.9" hidden="false" customHeight="false" outlineLevel="0" collapsed="false">
      <c r="A98" s="20" t="s">
        <v>111</v>
      </c>
      <c r="B98" s="21" t="n">
        <v>3</v>
      </c>
      <c r="C98" s="21" t="s">
        <v>17</v>
      </c>
      <c r="D98" s="21" t="s">
        <v>14</v>
      </c>
      <c r="E98" s="22" t="n">
        <v>45.6</v>
      </c>
      <c r="F98" s="23" t="n">
        <v>7.24</v>
      </c>
      <c r="G98" s="23"/>
      <c r="H98" s="24" t="n">
        <v>52.84</v>
      </c>
      <c r="I98" s="30" t="n">
        <f aca="false">1.075*J98</f>
        <v>46862.475</v>
      </c>
      <c r="J98" s="31" t="n">
        <f aca="false">825*H98</f>
        <v>43593</v>
      </c>
      <c r="K98" s="19" t="n">
        <f aca="false">I98*1.2</f>
        <v>56234.97</v>
      </c>
    </row>
    <row r="99" customFormat="false" ht="14.9" hidden="false" customHeight="false" outlineLevel="0" collapsed="false">
      <c r="A99" s="20" t="s">
        <v>112</v>
      </c>
      <c r="B99" s="21" t="n">
        <v>3</v>
      </c>
      <c r="C99" s="21" t="s">
        <v>17</v>
      </c>
      <c r="D99" s="21" t="s">
        <v>14</v>
      </c>
      <c r="E99" s="22" t="n">
        <v>45.9</v>
      </c>
      <c r="F99" s="23" t="n">
        <v>7.29</v>
      </c>
      <c r="G99" s="23"/>
      <c r="H99" s="24" t="n">
        <v>53.19</v>
      </c>
      <c r="I99" s="30" t="n">
        <f aca="false">1.075*J99</f>
        <v>47172.88125</v>
      </c>
      <c r="J99" s="31" t="n">
        <f aca="false">825*H99</f>
        <v>43881.75</v>
      </c>
      <c r="K99" s="19" t="n">
        <f aca="false">I99*1.2</f>
        <v>56607.4575</v>
      </c>
    </row>
    <row r="100" customFormat="false" ht="14.9" hidden="false" customHeight="false" outlineLevel="0" collapsed="false">
      <c r="A100" s="20" t="s">
        <v>113</v>
      </c>
      <c r="B100" s="21" t="n">
        <v>3</v>
      </c>
      <c r="C100" s="21" t="s">
        <v>17</v>
      </c>
      <c r="D100" s="21" t="s">
        <v>14</v>
      </c>
      <c r="E100" s="22" t="n">
        <v>44.11</v>
      </c>
      <c r="F100" s="23" t="n">
        <v>7.01</v>
      </c>
      <c r="G100" s="23"/>
      <c r="H100" s="24" t="n">
        <v>51.12</v>
      </c>
      <c r="I100" s="30" t="n">
        <f aca="false">1.075*J100</f>
        <v>45337.05</v>
      </c>
      <c r="J100" s="31" t="n">
        <f aca="false">825*H100</f>
        <v>42174</v>
      </c>
      <c r="K100" s="19" t="n">
        <f aca="false">I100*1.2</f>
        <v>54404.46</v>
      </c>
    </row>
    <row r="101" customFormat="false" ht="13.8" hidden="false" customHeight="false" outlineLevel="0" collapsed="false">
      <c r="A101" s="11" t="s">
        <v>49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customFormat="false" ht="14.9" hidden="false" customHeight="false" outlineLevel="0" collapsed="false">
      <c r="A102" s="12" t="s">
        <v>114</v>
      </c>
      <c r="B102" s="13" t="n">
        <v>5</v>
      </c>
      <c r="C102" s="13" t="s">
        <v>17</v>
      </c>
      <c r="D102" s="13" t="s">
        <v>46</v>
      </c>
      <c r="E102" s="14" t="n">
        <v>40.6</v>
      </c>
      <c r="F102" s="15" t="n">
        <v>5.51</v>
      </c>
      <c r="G102" s="15" t="n">
        <v>67.54</v>
      </c>
      <c r="H102" s="16" t="n">
        <f aca="false">E102+F102+G102</f>
        <v>113.65</v>
      </c>
      <c r="I102" s="49" t="n">
        <f aca="false">J102*1.075</f>
        <v>107339.825</v>
      </c>
      <c r="J102" s="18" t="n">
        <v>99851</v>
      </c>
      <c r="K102" s="19" t="n">
        <f aca="false">I102*1.1</f>
        <v>118073.8075</v>
      </c>
      <c r="L102" s="32"/>
    </row>
    <row r="103" customFormat="false" ht="14.9" hidden="false" customHeight="false" outlineLevel="0" collapsed="false">
      <c r="A103" s="12" t="s">
        <v>115</v>
      </c>
      <c r="B103" s="13" t="n">
        <v>5</v>
      </c>
      <c r="C103" s="13" t="s">
        <v>29</v>
      </c>
      <c r="D103" s="13" t="s">
        <v>46</v>
      </c>
      <c r="E103" s="14" t="n">
        <v>79.51</v>
      </c>
      <c r="F103" s="15" t="n">
        <v>10.52</v>
      </c>
      <c r="G103" s="15" t="n">
        <v>74.58</v>
      </c>
      <c r="H103" s="16" t="n">
        <f aca="false">E103+F103+G103</f>
        <v>164.61</v>
      </c>
      <c r="I103" s="49" t="n">
        <f aca="false">J103*1.075</f>
        <v>171085.175</v>
      </c>
      <c r="J103" s="18" t="n">
        <v>159149</v>
      </c>
      <c r="K103" s="19" t="n">
        <f aca="false">I103*1.1</f>
        <v>188193.6925</v>
      </c>
      <c r="L103" s="32"/>
    </row>
    <row r="104" customFormat="false" ht="13.8" hidden="false" customHeight="false" outlineLevel="0" collapsed="false">
      <c r="H104" s="0"/>
    </row>
    <row r="105" customFormat="false" ht="14.9" hidden="false" customHeight="true" outlineLevel="0" collapsed="false">
      <c r="A105" s="50" t="s">
        <v>116</v>
      </c>
      <c r="B105" s="50"/>
      <c r="C105" s="50"/>
      <c r="D105" s="51" t="s">
        <v>117</v>
      </c>
      <c r="E105" s="51"/>
      <c r="F105" s="51"/>
      <c r="G105" s="51"/>
      <c r="H105" s="51"/>
      <c r="I105" s="52" t="s">
        <v>118</v>
      </c>
      <c r="J105" s="52"/>
      <c r="K105" s="52"/>
    </row>
    <row r="106" customFormat="false" ht="13.8" hidden="false" customHeight="false" outlineLevel="0" collapsed="false">
      <c r="A106" s="53" t="s">
        <v>119</v>
      </c>
      <c r="B106" s="54"/>
      <c r="C106" s="55"/>
      <c r="D106" s="56" t="s">
        <v>119</v>
      </c>
      <c r="E106" s="57"/>
      <c r="F106" s="58"/>
      <c r="G106" s="58"/>
      <c r="H106" s="59"/>
      <c r="I106" s="60" t="s">
        <v>119</v>
      </c>
      <c r="J106" s="58"/>
      <c r="K106" s="61"/>
    </row>
    <row r="107" customFormat="false" ht="13.8" hidden="false" customHeight="false" outlineLevel="0" collapsed="false">
      <c r="A107" s="53" t="s">
        <v>120</v>
      </c>
      <c r="B107" s="54"/>
      <c r="C107" s="55"/>
      <c r="D107" s="62" t="s">
        <v>121</v>
      </c>
      <c r="E107" s="55"/>
      <c r="F107" s="55"/>
      <c r="G107" s="55"/>
      <c r="H107" s="63"/>
      <c r="I107" s="62" t="s">
        <v>122</v>
      </c>
      <c r="J107" s="55"/>
      <c r="K107" s="64"/>
    </row>
    <row r="108" customFormat="false" ht="13.8" hidden="false" customHeight="false" outlineLevel="0" collapsed="false">
      <c r="A108" s="53" t="s">
        <v>123</v>
      </c>
      <c r="B108" s="54"/>
      <c r="C108" s="55"/>
      <c r="D108" s="53" t="s">
        <v>124</v>
      </c>
      <c r="E108" s="54"/>
      <c r="F108" s="55"/>
      <c r="G108" s="55"/>
      <c r="H108" s="63"/>
      <c r="I108" s="65" t="s">
        <v>125</v>
      </c>
      <c r="J108" s="66"/>
      <c r="K108" s="64"/>
    </row>
    <row r="109" customFormat="false" ht="13.8" hidden="false" customHeight="false" outlineLevel="0" collapsed="false">
      <c r="A109" s="53" t="s">
        <v>126</v>
      </c>
      <c r="B109" s="54"/>
      <c r="C109" s="55"/>
      <c r="D109" s="53"/>
      <c r="E109" s="54"/>
      <c r="F109" s="55"/>
      <c r="G109" s="55"/>
      <c r="H109" s="63"/>
      <c r="I109" s="62" t="s">
        <v>127</v>
      </c>
      <c r="J109" s="55"/>
      <c r="K109" s="64"/>
    </row>
    <row r="110" customFormat="false" ht="13.8" hidden="false" customHeight="false" outlineLevel="0" collapsed="false">
      <c r="A110" s="53" t="s">
        <v>128</v>
      </c>
      <c r="B110" s="32"/>
      <c r="C110" s="55"/>
      <c r="D110" s="62"/>
      <c r="E110" s="54"/>
      <c r="F110" s="54"/>
      <c r="G110" s="54"/>
      <c r="H110" s="63"/>
      <c r="I110" s="62" t="s">
        <v>129</v>
      </c>
      <c r="J110" s="55"/>
      <c r="K110" s="64"/>
    </row>
    <row r="111" customFormat="false" ht="13.8" hidden="false" customHeight="false" outlineLevel="0" collapsed="false">
      <c r="A111" s="67"/>
      <c r="B111" s="68"/>
      <c r="C111" s="68"/>
      <c r="D111" s="67"/>
      <c r="E111" s="69"/>
      <c r="F111" s="69"/>
      <c r="G111" s="69"/>
      <c r="H111" s="70"/>
      <c r="I111" s="67" t="s">
        <v>130</v>
      </c>
      <c r="J111" s="68"/>
      <c r="K111" s="71"/>
    </row>
  </sheetData>
  <mergeCells count="29"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5:K5"/>
    <mergeCell ref="A9:K9"/>
    <mergeCell ref="A19:K19"/>
    <mergeCell ref="A29:K29"/>
    <mergeCell ref="A34:K34"/>
    <mergeCell ref="A38:K38"/>
    <mergeCell ref="A44:K44"/>
    <mergeCell ref="A55:K55"/>
    <mergeCell ref="A60:K60"/>
    <mergeCell ref="A69:K69"/>
    <mergeCell ref="A72:K72"/>
    <mergeCell ref="A79:K79"/>
    <mergeCell ref="A90:K90"/>
    <mergeCell ref="A101:K101"/>
    <mergeCell ref="A105:C105"/>
    <mergeCell ref="D105:H105"/>
    <mergeCell ref="I105:K10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1" activeCellId="0" sqref="H31"/>
    </sheetView>
  </sheetViews>
  <sheetFormatPr defaultRowHeight="13.8"/>
  <cols>
    <col collapsed="false" hidden="false" max="1" min="1" style="0" width="9.71255060728745"/>
    <col collapsed="false" hidden="false" max="2" min="2" style="0" width="5.71255060728745"/>
    <col collapsed="false" hidden="false" max="3" min="3" style="0" width="19.1376518218624"/>
    <col collapsed="false" hidden="false" max="4" min="4" style="0" width="14.8542510121458"/>
    <col collapsed="false" hidden="false" max="5" min="5" style="0" width="15.9838056680162"/>
    <col collapsed="false" hidden="false" max="6" min="6" style="0" width="10.2834008097166"/>
    <col collapsed="false" hidden="false" max="7" min="7" style="0" width="7.1417004048583"/>
    <col collapsed="false" hidden="false" max="8" min="8" style="0" width="9.71255060728745"/>
    <col collapsed="false" hidden="false" max="9" min="9" style="0" width="11.1417004048583"/>
    <col collapsed="false" hidden="false" max="10" min="10" style="0" width="10.5708502024292"/>
    <col collapsed="false" hidden="false" max="11" min="11" style="0" width="13.5668016194332"/>
    <col collapsed="false" hidden="false" max="12" min="12" style="0" width="11.1417004048583"/>
    <col collapsed="false" hidden="false" max="1025" min="13" style="0" width="8.53441295546559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7.4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5" hidden="false" customHeight="true" outlineLevel="0" collapsed="false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8" t="s">
        <v>8</v>
      </c>
      <c r="J3" s="9" t="s">
        <v>9</v>
      </c>
      <c r="K3" s="10" t="s">
        <v>10</v>
      </c>
    </row>
    <row r="4" customFormat="false" ht="13.8" hidden="false" customHeight="false" outlineLevel="0" collapsed="false">
      <c r="A4" s="3"/>
      <c r="B4" s="3"/>
      <c r="C4" s="3"/>
      <c r="D4" s="3"/>
      <c r="E4" s="4"/>
      <c r="F4" s="5"/>
      <c r="G4" s="6"/>
      <c r="H4" s="7"/>
      <c r="I4" s="8"/>
      <c r="J4" s="9"/>
      <c r="K4" s="10"/>
    </row>
    <row r="5" customFormat="false" ht="21.75" hidden="false" customHeight="true" outlineLevel="0" collapsed="false">
      <c r="A5" s="11" t="s">
        <v>131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customFormat="false" ht="14.9" hidden="false" customHeight="false" outlineLevel="0" collapsed="false">
      <c r="A6" s="12" t="s">
        <v>132</v>
      </c>
      <c r="B6" s="13" t="n">
        <v>1</v>
      </c>
      <c r="C6" s="13" t="s">
        <v>13</v>
      </c>
      <c r="D6" s="13" t="s">
        <v>133</v>
      </c>
      <c r="E6" s="14" t="n">
        <v>29.76</v>
      </c>
      <c r="F6" s="15" t="n">
        <v>5.77</v>
      </c>
      <c r="G6" s="15" t="n">
        <v>9.76</v>
      </c>
      <c r="H6" s="16" t="n">
        <v>45.29</v>
      </c>
      <c r="I6" s="17" t="n">
        <f aca="false">J6*1.075</f>
        <v>36924.1</v>
      </c>
      <c r="J6" s="18" t="n">
        <v>34348</v>
      </c>
      <c r="K6" s="19" t="n">
        <f aca="false">I6*1.1</f>
        <v>40616.51</v>
      </c>
    </row>
    <row r="7" customFormat="false" ht="14.9" hidden="false" customHeight="false" outlineLevel="0" collapsed="false">
      <c r="A7" s="12" t="s">
        <v>134</v>
      </c>
      <c r="B7" s="13" t="n">
        <v>1</v>
      </c>
      <c r="C7" s="13" t="s">
        <v>17</v>
      </c>
      <c r="D7" s="13" t="s">
        <v>133</v>
      </c>
      <c r="E7" s="14" t="n">
        <v>32.7</v>
      </c>
      <c r="F7" s="15" t="n">
        <v>6.34</v>
      </c>
      <c r="G7" s="15" t="n">
        <v>9.19</v>
      </c>
      <c r="H7" s="16" t="n">
        <v>48.23</v>
      </c>
      <c r="I7" s="17" t="n">
        <f aca="false">J7*1.075</f>
        <v>39871.75</v>
      </c>
      <c r="J7" s="18" t="n">
        <v>37090</v>
      </c>
      <c r="K7" s="19" t="n">
        <f aca="false">I7*1.1</f>
        <v>43858.925</v>
      </c>
    </row>
    <row r="8" customFormat="false" ht="14.9" hidden="false" customHeight="false" outlineLevel="0" collapsed="false">
      <c r="A8" s="12" t="s">
        <v>135</v>
      </c>
      <c r="B8" s="13" t="n">
        <v>1</v>
      </c>
      <c r="C8" s="13" t="s">
        <v>17</v>
      </c>
      <c r="D8" s="13" t="s">
        <v>133</v>
      </c>
      <c r="E8" s="14" t="n">
        <v>48.2</v>
      </c>
      <c r="F8" s="15" t="n">
        <v>9.07</v>
      </c>
      <c r="G8" s="15" t="n">
        <v>4.5</v>
      </c>
      <c r="H8" s="16" t="n">
        <v>61.77</v>
      </c>
      <c r="I8" s="17" t="n">
        <f aca="false">J8*1.075</f>
        <v>54387.475</v>
      </c>
      <c r="J8" s="18" t="n">
        <v>50593</v>
      </c>
      <c r="K8" s="19" t="n">
        <f aca="false">I8*1.1</f>
        <v>59826.2225</v>
      </c>
    </row>
    <row r="9" customFormat="false" ht="14.9" hidden="false" customHeight="false" outlineLevel="0" collapsed="false">
      <c r="A9" s="12" t="s">
        <v>136</v>
      </c>
      <c r="B9" s="13" t="n">
        <v>1</v>
      </c>
      <c r="C9" s="13" t="s">
        <v>29</v>
      </c>
      <c r="D9" s="13" t="s">
        <v>137</v>
      </c>
      <c r="E9" s="14" t="n">
        <v>59.63</v>
      </c>
      <c r="F9" s="15" t="n">
        <v>10.81</v>
      </c>
      <c r="G9" s="15" t="n">
        <v>16.65</v>
      </c>
      <c r="H9" s="16" t="n">
        <v>87.09</v>
      </c>
      <c r="I9" s="17" t="n">
        <f aca="false">J9*1.075</f>
        <v>71971.25</v>
      </c>
      <c r="J9" s="18" t="n">
        <v>66950</v>
      </c>
      <c r="K9" s="19" t="n">
        <f aca="false">I9*1.1</f>
        <v>79168.375</v>
      </c>
    </row>
    <row r="10" s="32" customFormat="true" ht="14.9" hidden="false" customHeight="false" outlineLevel="0" collapsed="false">
      <c r="A10" s="25" t="s">
        <v>138</v>
      </c>
      <c r="B10" s="25" t="n">
        <v>3</v>
      </c>
      <c r="C10" s="13" t="s">
        <v>13</v>
      </c>
      <c r="D10" s="13" t="s">
        <v>133</v>
      </c>
      <c r="E10" s="25" t="n">
        <v>30.1</v>
      </c>
      <c r="F10" s="25" t="n">
        <v>6.39</v>
      </c>
      <c r="G10" s="25"/>
      <c r="H10" s="72" t="n">
        <v>36.49</v>
      </c>
      <c r="I10" s="30" t="n">
        <f aca="false">1.075*J10</f>
        <v>33342.2</v>
      </c>
      <c r="J10" s="31" t="n">
        <v>31016</v>
      </c>
      <c r="K10" s="19" t="n">
        <f aca="false">I10*1.1</f>
        <v>36676.42</v>
      </c>
    </row>
    <row r="11" customFormat="false" ht="18.75" hidden="false" customHeight="true" outlineLevel="0" collapsed="false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customFormat="false" ht="18.75" hidden="false" customHeight="true" outlineLevel="0" collapsed="false">
      <c r="A12" s="74" t="s">
        <v>139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false" ht="18.75" hidden="false" customHeight="true" outlineLevel="0" collapsed="false">
      <c r="A13" s="75" t="s">
        <v>140</v>
      </c>
      <c r="B13" s="76" t="n">
        <v>1</v>
      </c>
      <c r="C13" s="77" t="s">
        <v>29</v>
      </c>
      <c r="D13" s="76" t="s">
        <v>137</v>
      </c>
      <c r="E13" s="78" t="n">
        <v>59.61</v>
      </c>
      <c r="F13" s="78" t="n">
        <v>10.96</v>
      </c>
      <c r="G13" s="78" t="n">
        <v>13.12</v>
      </c>
      <c r="H13" s="79" t="n">
        <v>83.69</v>
      </c>
      <c r="I13" s="30" t="n">
        <v>70477</v>
      </c>
      <c r="J13" s="31" t="n">
        <v>65560</v>
      </c>
      <c r="K13" s="19" t="n">
        <v>77525</v>
      </c>
    </row>
    <row r="14" s="32" customFormat="true" ht="18.75" hidden="false" customHeight="true" outlineLevel="0" collapsed="false">
      <c r="A14" s="25" t="s">
        <v>141</v>
      </c>
      <c r="B14" s="26" t="n">
        <v>1</v>
      </c>
      <c r="C14" s="27" t="s">
        <v>17</v>
      </c>
      <c r="D14" s="26" t="s">
        <v>14</v>
      </c>
      <c r="E14" s="28" t="n">
        <v>48.2</v>
      </c>
      <c r="F14" s="28" t="n">
        <v>9.07</v>
      </c>
      <c r="G14" s="28" t="n">
        <v>4.5</v>
      </c>
      <c r="H14" s="29" t="n">
        <v>61.77</v>
      </c>
      <c r="I14" s="30" t="n">
        <v>54386</v>
      </c>
      <c r="J14" s="31" t="n">
        <v>50592</v>
      </c>
      <c r="K14" s="19" t="n">
        <v>59825</v>
      </c>
    </row>
    <row r="15" s="32" customFormat="true" ht="18.75" hidden="false" customHeight="true" outlineLevel="0" collapsed="false">
      <c r="A15" s="25" t="s">
        <v>142</v>
      </c>
      <c r="B15" s="26" t="n">
        <v>1</v>
      </c>
      <c r="C15" s="27" t="s">
        <v>29</v>
      </c>
      <c r="D15" s="26" t="s">
        <v>137</v>
      </c>
      <c r="E15" s="28" t="n">
        <v>59.63</v>
      </c>
      <c r="F15" s="28" t="n">
        <v>10.81</v>
      </c>
      <c r="G15" s="28" t="n">
        <v>16.65</v>
      </c>
      <c r="H15" s="29" t="n">
        <v>87.09</v>
      </c>
      <c r="I15" s="30" t="n">
        <f aca="false">1.075*J15</f>
        <v>68624.74275</v>
      </c>
      <c r="J15" s="31" t="n">
        <f aca="false">733*H15</f>
        <v>63836.97</v>
      </c>
      <c r="K15" s="19" t="n">
        <v>79168</v>
      </c>
    </row>
    <row r="16" customFormat="false" ht="18.75" hidden="false" customHeight="true" outlineLevel="0" collapsed="false">
      <c r="A16" s="74" t="s">
        <v>143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="32" customFormat="true" ht="18.75" hidden="false" customHeight="true" outlineLevel="0" collapsed="false">
      <c r="A17" s="25" t="s">
        <v>144</v>
      </c>
      <c r="B17" s="26" t="n">
        <v>2</v>
      </c>
      <c r="C17" s="27" t="s">
        <v>17</v>
      </c>
      <c r="D17" s="80" t="s">
        <v>21</v>
      </c>
      <c r="E17" s="28" t="n">
        <v>40.67</v>
      </c>
      <c r="F17" s="28" t="n">
        <v>7.97</v>
      </c>
      <c r="G17" s="28"/>
      <c r="H17" s="29" t="n">
        <v>48.64</v>
      </c>
      <c r="I17" s="30" t="n">
        <f aca="false">1.075*J17</f>
        <v>49673.6</v>
      </c>
      <c r="J17" s="31" t="n">
        <f aca="false">950*H17</f>
        <v>46208</v>
      </c>
      <c r="K17" s="19" t="n">
        <f aca="false">I17*1.1</f>
        <v>54640.96</v>
      </c>
    </row>
    <row r="18" customFormat="false" ht="18.75" hidden="false" customHeight="true" outlineLevel="0" collapsed="false">
      <c r="A18" s="25" t="s">
        <v>145</v>
      </c>
      <c r="B18" s="26" t="n">
        <v>2</v>
      </c>
      <c r="C18" s="27" t="s">
        <v>13</v>
      </c>
      <c r="D18" s="26" t="s">
        <v>27</v>
      </c>
      <c r="E18" s="28" t="n">
        <v>30.1</v>
      </c>
      <c r="F18" s="28" t="n">
        <v>6.39</v>
      </c>
      <c r="G18" s="28"/>
      <c r="H18" s="29" t="n">
        <v>36.49</v>
      </c>
      <c r="I18" s="30" t="n">
        <f aca="false">1.075*J18</f>
        <v>33342.2</v>
      </c>
      <c r="J18" s="31" t="n">
        <v>31016</v>
      </c>
      <c r="K18" s="19" t="n">
        <f aca="false">I18*1.1</f>
        <v>36676.42</v>
      </c>
      <c r="M18" s="32"/>
    </row>
    <row r="19" customFormat="false" ht="18.75" hidden="false" customHeight="true" outlineLevel="0" collapsed="false">
      <c r="A19" s="25" t="s">
        <v>146</v>
      </c>
      <c r="B19" s="26" t="n">
        <v>2</v>
      </c>
      <c r="C19" s="27" t="s">
        <v>13</v>
      </c>
      <c r="D19" s="26" t="s">
        <v>27</v>
      </c>
      <c r="E19" s="28" t="n">
        <v>26.93</v>
      </c>
      <c r="F19" s="28" t="n">
        <v>5.72</v>
      </c>
      <c r="G19" s="28"/>
      <c r="H19" s="29" t="n">
        <v>32.65</v>
      </c>
      <c r="I19" s="30" t="n">
        <f aca="false">1.075*J19</f>
        <v>29834.475</v>
      </c>
      <c r="J19" s="31" t="n">
        <v>27753</v>
      </c>
      <c r="K19" s="19" t="n">
        <f aca="false">I19*1.1</f>
        <v>32817.9225</v>
      </c>
      <c r="M19" s="32"/>
    </row>
    <row r="20" customFormat="false" ht="13.8" hidden="false" customHeight="false" outlineLevel="0" collapsed="false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customFormat="false" ht="15" hidden="false" customHeight="true" outlineLevel="0" collapsed="false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customFormat="false" ht="15" hidden="false" customHeight="true" outlineLevel="0" collapsed="false">
      <c r="A22" s="50" t="s">
        <v>116</v>
      </c>
      <c r="B22" s="50"/>
      <c r="C22" s="50"/>
      <c r="D22" s="51" t="s">
        <v>117</v>
      </c>
      <c r="E22" s="51"/>
      <c r="F22" s="51"/>
      <c r="G22" s="51"/>
      <c r="H22" s="51"/>
      <c r="I22" s="52" t="s">
        <v>118</v>
      </c>
      <c r="J22" s="52"/>
      <c r="K22" s="52"/>
    </row>
    <row r="23" customFormat="false" ht="13.8" hidden="false" customHeight="false" outlineLevel="0" collapsed="false">
      <c r="A23" s="53" t="s">
        <v>119</v>
      </c>
      <c r="B23" s="54"/>
      <c r="C23" s="55"/>
      <c r="D23" s="56" t="s">
        <v>119</v>
      </c>
      <c r="E23" s="57"/>
      <c r="F23" s="58"/>
      <c r="G23" s="58"/>
      <c r="H23" s="58"/>
      <c r="I23" s="60" t="s">
        <v>119</v>
      </c>
      <c r="J23" s="58"/>
      <c r="K23" s="61"/>
    </row>
    <row r="24" customFormat="false" ht="13.8" hidden="false" customHeight="false" outlineLevel="0" collapsed="false">
      <c r="A24" s="53" t="s">
        <v>122</v>
      </c>
      <c r="B24" s="54"/>
      <c r="C24" s="55"/>
      <c r="D24" s="62" t="s">
        <v>121</v>
      </c>
      <c r="E24" s="55"/>
      <c r="F24" s="55"/>
      <c r="G24" s="55"/>
      <c r="H24" s="55"/>
      <c r="I24" s="62" t="s">
        <v>122</v>
      </c>
      <c r="J24" s="55"/>
      <c r="K24" s="64"/>
    </row>
    <row r="25" customFormat="false" ht="13.8" hidden="false" customHeight="false" outlineLevel="0" collapsed="false">
      <c r="A25" s="53" t="s">
        <v>147</v>
      </c>
      <c r="B25" s="54"/>
      <c r="C25" s="55"/>
      <c r="D25" s="53" t="s">
        <v>148</v>
      </c>
      <c r="E25" s="54"/>
      <c r="F25" s="55"/>
      <c r="G25" s="55"/>
      <c r="H25" s="55"/>
      <c r="I25" s="65" t="s">
        <v>125</v>
      </c>
      <c r="J25" s="66"/>
      <c r="K25" s="64"/>
    </row>
    <row r="26" customFormat="false" ht="13.8" hidden="false" customHeight="false" outlineLevel="0" collapsed="false">
      <c r="A26" s="53"/>
      <c r="B26" s="54"/>
      <c r="C26" s="55"/>
      <c r="D26" s="53"/>
      <c r="E26" s="54"/>
      <c r="F26" s="55"/>
      <c r="G26" s="55"/>
      <c r="H26" s="55"/>
      <c r="I26" s="62" t="s">
        <v>127</v>
      </c>
      <c r="J26" s="55"/>
      <c r="K26" s="64"/>
    </row>
    <row r="27" customFormat="false" ht="13.8" hidden="false" customHeight="false" outlineLevel="0" collapsed="false">
      <c r="A27" s="53"/>
      <c r="B27" s="32"/>
      <c r="C27" s="55"/>
      <c r="D27" s="62"/>
      <c r="E27" s="54"/>
      <c r="F27" s="54"/>
      <c r="G27" s="54"/>
      <c r="H27" s="55"/>
      <c r="I27" s="62" t="s">
        <v>129</v>
      </c>
      <c r="J27" s="55"/>
      <c r="K27" s="64"/>
    </row>
    <row r="28" customFormat="false" ht="13.8" hidden="false" customHeight="false" outlineLevel="0" collapsed="false">
      <c r="A28" s="67"/>
      <c r="B28" s="68"/>
      <c r="C28" s="68"/>
      <c r="D28" s="67"/>
      <c r="E28" s="69"/>
      <c r="F28" s="69"/>
      <c r="G28" s="69"/>
      <c r="H28" s="68"/>
      <c r="I28" s="67" t="s">
        <v>130</v>
      </c>
      <c r="J28" s="68"/>
      <c r="K28" s="71"/>
    </row>
  </sheetData>
  <mergeCells count="21"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5:K5"/>
    <mergeCell ref="A11:K11"/>
    <mergeCell ref="A12:K12"/>
    <mergeCell ref="A16:K16"/>
    <mergeCell ref="A20:K20"/>
    <mergeCell ref="A21:K21"/>
    <mergeCell ref="A22:C22"/>
    <mergeCell ref="D22:H22"/>
    <mergeCell ref="I22:K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en-US</dc:language>
  <cp:lastPrinted>2013-01-16T10:34:53Z</cp:lastPrinted>
  <dcterms:modified xsi:type="dcterms:W3CDTF">2016-10-24T09:02:01Z</dcterms:modified>
  <cp:revision>0</cp:revision>
</cp:coreProperties>
</file>